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eObrasci\TZG PAG 2023\"/>
    </mc:Choice>
  </mc:AlternateContent>
  <xr:revisionPtr revIDLastSave="0" documentId="8_{FC681E67-9B56-4967-B2E0-9D0AC44706DD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Program rada" sheetId="1" r:id="rId1"/>
    <sheet name="Izvješće" sheetId="2" r:id="rId2"/>
  </sheets>
  <definedNames>
    <definedName name="_Hlk54087109" localSheetId="0">'Program rada'!$A$55</definedName>
    <definedName name="_Hlk54516215" localSheetId="1">Izvješće!$C$30</definedName>
    <definedName name="_Toc55895370" localSheetId="0">'Program rada'!$A$1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2" l="1"/>
  <c r="G27" i="2"/>
  <c r="E22" i="2" l="1"/>
  <c r="D22" i="2" l="1"/>
  <c r="G23" i="2" l="1"/>
  <c r="G25" i="2"/>
  <c r="G32" i="2"/>
  <c r="G33" i="2"/>
  <c r="G35" i="2"/>
  <c r="G36" i="2"/>
  <c r="G37" i="2"/>
  <c r="G39" i="2"/>
  <c r="G40" i="2"/>
  <c r="G46" i="2"/>
  <c r="G51" i="2"/>
  <c r="G52" i="2"/>
  <c r="G53" i="2"/>
  <c r="G56" i="2"/>
  <c r="G6" i="2"/>
  <c r="G7" i="2"/>
  <c r="G8" i="2"/>
  <c r="G9" i="2"/>
  <c r="G12" i="2"/>
  <c r="E41" i="2" l="1"/>
  <c r="E50" i="2" l="1"/>
  <c r="E28" i="2"/>
  <c r="E5" i="2"/>
  <c r="E13" i="2" s="1"/>
  <c r="F8" i="2" l="1"/>
  <c r="F13" i="2"/>
  <c r="F7" i="2"/>
  <c r="F12" i="2"/>
  <c r="F6" i="2"/>
  <c r="F9" i="2"/>
  <c r="F5" i="2"/>
  <c r="E58" i="2"/>
  <c r="D50" i="2"/>
  <c r="G50" i="2" s="1"/>
  <c r="D41" i="2"/>
  <c r="G41" i="2" s="1"/>
  <c r="D28" i="2"/>
  <c r="G28" i="2" s="1"/>
  <c r="D5" i="2"/>
  <c r="G5" i="2" s="1"/>
  <c r="G22" i="2"/>
  <c r="F46" i="2" l="1"/>
  <c r="F34" i="2"/>
  <c r="F27" i="2"/>
  <c r="F28" i="2"/>
  <c r="D13" i="2"/>
  <c r="G13" i="2" s="1"/>
  <c r="D58" i="2"/>
  <c r="G58" i="2" s="1"/>
  <c r="F56" i="2"/>
  <c r="F41" i="2"/>
  <c r="F33" i="2"/>
  <c r="F25" i="2"/>
  <c r="F53" i="2"/>
  <c r="F36" i="2"/>
  <c r="F23" i="2"/>
  <c r="F51" i="2"/>
  <c r="F38" i="2"/>
  <c r="F35" i="2"/>
  <c r="F40" i="2"/>
  <c r="F32" i="2"/>
  <c r="F58" i="2"/>
  <c r="F45" i="2"/>
  <c r="F39" i="2"/>
  <c r="F22" i="2"/>
  <c r="F50" i="2"/>
  <c r="F37" i="2"/>
  <c r="F24" i="2"/>
  <c r="F52" i="2"/>
  <c r="D3" i="1"/>
  <c r="D48" i="1"/>
  <c r="D45" i="1"/>
  <c r="D39" i="1"/>
  <c r="D26" i="1"/>
  <c r="D20" i="1"/>
  <c r="D16" i="1"/>
  <c r="D55" i="1" l="1"/>
  <c r="E31" i="1" s="1"/>
  <c r="E44" i="1"/>
  <c r="D12" i="1"/>
  <c r="E46" i="1" l="1"/>
  <c r="E42" i="1"/>
  <c r="E49" i="1"/>
  <c r="E47" i="1"/>
  <c r="E41" i="1"/>
  <c r="E43" i="1"/>
  <c r="E18" i="1"/>
  <c r="E24" i="1"/>
  <c r="E25" i="1"/>
  <c r="E27" i="1"/>
  <c r="E28" i="1"/>
  <c r="E29" i="1"/>
  <c r="E30" i="1"/>
  <c r="E50" i="1"/>
  <c r="E55" i="1"/>
  <c r="E32" i="1"/>
  <c r="E51" i="1"/>
  <c r="E33" i="1"/>
  <c r="E23" i="1"/>
  <c r="E34" i="1"/>
  <c r="E17" i="1"/>
  <c r="E35" i="1"/>
  <c r="E36" i="1"/>
  <c r="E19" i="1"/>
  <c r="E37" i="1"/>
  <c r="E21" i="1"/>
  <c r="E38" i="1"/>
  <c r="E22" i="1"/>
  <c r="E40" i="1"/>
  <c r="E8" i="1"/>
  <c r="E11" i="1"/>
  <c r="E3" i="1"/>
  <c r="E52" i="1"/>
  <c r="E53" i="1"/>
  <c r="E26" i="1"/>
  <c r="E39" i="1"/>
  <c r="E48" i="1"/>
  <c r="E20" i="1"/>
  <c r="E45" i="1"/>
  <c r="E16" i="1"/>
  <c r="E9" i="1"/>
  <c r="E10" i="1"/>
  <c r="E5" i="1"/>
  <c r="E6" i="1"/>
  <c r="E4" i="1"/>
  <c r="E7" i="1"/>
</calcChain>
</file>

<file path=xl/sharedStrings.xml><?xml version="1.0" encoding="utf-8"?>
<sst xmlns="http://schemas.openxmlformats.org/spreadsheetml/2006/main" count="241" uniqueCount="119">
  <si>
    <t>PRIHODI</t>
  </si>
  <si>
    <t>udio %</t>
  </si>
  <si>
    <t>1.</t>
  </si>
  <si>
    <t>Izvorni prihodi</t>
  </si>
  <si>
    <t>1.1.</t>
  </si>
  <si>
    <t>Turistička pristojba</t>
  </si>
  <si>
    <t>1.2.</t>
  </si>
  <si>
    <t>Članarina</t>
  </si>
  <si>
    <t xml:space="preserve">2. </t>
  </si>
  <si>
    <t>Prihodi iz proračuna općine/grada/županije i državnog proračuna</t>
  </si>
  <si>
    <t>3.</t>
  </si>
  <si>
    <t xml:space="preserve">Prihodi od sustava turističkih zajednica </t>
  </si>
  <si>
    <t>4.</t>
  </si>
  <si>
    <t>Prihodi iz EU fondova</t>
  </si>
  <si>
    <t>5.</t>
  </si>
  <si>
    <t>Prihodi od gospodarske djelatnosti</t>
  </si>
  <si>
    <t>6.</t>
  </si>
  <si>
    <t>Preneseni prihod iz prethodne godine</t>
  </si>
  <si>
    <t>7.</t>
  </si>
  <si>
    <t>Ostali prihodi</t>
  </si>
  <si>
    <t xml:space="preserve">SVEUKUPNO </t>
  </si>
  <si>
    <t>AKTIVNOSTI</t>
  </si>
  <si>
    <t xml:space="preserve">ISTRAŽIVANJE I STRATEŠKO PLANIRANJE </t>
  </si>
  <si>
    <t>Izrada strateških/operativnih/komunikacijskih/akcijskih dokumenata</t>
  </si>
  <si>
    <t>Istraživanje i analiza tržišta</t>
  </si>
  <si>
    <t>1.3.</t>
  </si>
  <si>
    <t>Mjerenje učinkovitosti promotivnih aktivnosti</t>
  </si>
  <si>
    <t>2.</t>
  </si>
  <si>
    <t>RAZVOJ TURISTIČKOG PROIZVODA</t>
  </si>
  <si>
    <t>2.1.</t>
  </si>
  <si>
    <t>Identifikacija i vrednovanje resursa te strukturiranje turističkih proizvoda</t>
  </si>
  <si>
    <t>2.2.</t>
  </si>
  <si>
    <t>Sustavi označavanja kvalitete turističkog proizvoda</t>
  </si>
  <si>
    <t>2.3.</t>
  </si>
  <si>
    <t>Podrška razvoju turističkih događanja</t>
  </si>
  <si>
    <t>2.4.</t>
  </si>
  <si>
    <t xml:space="preserve">Turistička infrastruktura </t>
  </si>
  <si>
    <t>2.5.</t>
  </si>
  <si>
    <t xml:space="preserve">Podrška turističkoj industriji </t>
  </si>
  <si>
    <t>KOMUNIKACIJA I OGLAŠAVANJE</t>
  </si>
  <si>
    <t>3.1.</t>
  </si>
  <si>
    <t>3.2.</t>
  </si>
  <si>
    <t>Oglašavanje destinacijskog branda, turističke ponude i proizvoda</t>
  </si>
  <si>
    <t>3.3.</t>
  </si>
  <si>
    <t>Odnosi s javnošću: globalni i domaći PR</t>
  </si>
  <si>
    <t>3.4.</t>
  </si>
  <si>
    <t>Marketinške i poslovne suradnje</t>
  </si>
  <si>
    <t>3.5.</t>
  </si>
  <si>
    <t>Sajmovi, posebne prezentacije i poslovne radionice</t>
  </si>
  <si>
    <t>3.6.</t>
  </si>
  <si>
    <t>Suradnja s organizatorima putovanja</t>
  </si>
  <si>
    <t>3.7.</t>
  </si>
  <si>
    <t>Kreiranje promotivnog materijala</t>
  </si>
  <si>
    <t>3.8.</t>
  </si>
  <si>
    <t>Internetske stranice</t>
  </si>
  <si>
    <t>3.9.</t>
  </si>
  <si>
    <t xml:space="preserve">Kreiranje i upravljanje bazama turističkih podataka </t>
  </si>
  <si>
    <t>3.10.</t>
  </si>
  <si>
    <t>Turističko-informativne aktivnosti</t>
  </si>
  <si>
    <t>DESTINACIJSKI MENADŽMENT</t>
  </si>
  <si>
    <t>4.1.</t>
  </si>
  <si>
    <t>Turistički informacijski sustavi i aplikacije /eVisitor</t>
  </si>
  <si>
    <t>4.2.</t>
  </si>
  <si>
    <t>Stručni skupovi i edukacije</t>
  </si>
  <si>
    <t>4.3.</t>
  </si>
  <si>
    <t>Koordinacija i nadzor</t>
  </si>
  <si>
    <t>4.4.</t>
  </si>
  <si>
    <t>Upravljanje kvalitetom u destinaciji</t>
  </si>
  <si>
    <t>4.5.</t>
  </si>
  <si>
    <t>Poticanje na očuvanje i uređenje okoliša</t>
  </si>
  <si>
    <t>ČLANSTVO U STRUKOVNIM ORGANIZACIJAMA</t>
  </si>
  <si>
    <t>5.1.</t>
  </si>
  <si>
    <t>Međunarodne strukovne i sl. organizacije</t>
  </si>
  <si>
    <t>5.2.</t>
  </si>
  <si>
    <t>Domaće strukovne i sl. organizacije</t>
  </si>
  <si>
    <t>ADMINISTRATIVNI POSLOVI</t>
  </si>
  <si>
    <t>6.1.</t>
  </si>
  <si>
    <t>Plaće</t>
  </si>
  <si>
    <t>6.2.</t>
  </si>
  <si>
    <t>Materijalni troškovi</t>
  </si>
  <si>
    <t>6.3.</t>
  </si>
  <si>
    <t>Tijela turističke zajednice</t>
  </si>
  <si>
    <t>6.4.</t>
  </si>
  <si>
    <t>Troškovi poslovanja mreže predstavništava/ ispostava</t>
  </si>
  <si>
    <t xml:space="preserve">REZERVA </t>
  </si>
  <si>
    <t>8.</t>
  </si>
  <si>
    <t>POKRIVANJE MANJKA PRIHODA IZ PRETHODNE GODINE</t>
  </si>
  <si>
    <t>SVEUKUPNO 1</t>
  </si>
  <si>
    <t>9.</t>
  </si>
  <si>
    <t>FONDOVI - posebne namjene</t>
  </si>
  <si>
    <t>Fond za turističke zajednice na  turistički nedovoljno razvijenim područjima i kontinentu</t>
  </si>
  <si>
    <t>Fond za projekte udruženih turističkih zajednica</t>
  </si>
  <si>
    <t>SVEUKUPNO 2</t>
  </si>
  <si>
    <t>TOTAL</t>
  </si>
  <si>
    <t>SVEUKUPNO 1+ SVEUKUPNO 2</t>
  </si>
  <si>
    <t xml:space="preserve">udio % u realizaciji </t>
  </si>
  <si>
    <t xml:space="preserve">indeks </t>
  </si>
  <si>
    <t>/rebalans</t>
  </si>
  <si>
    <t>udio % u realizaciji</t>
  </si>
  <si>
    <r>
      <t xml:space="preserve">Definiranje </t>
    </r>
    <r>
      <rPr>
        <b/>
        <i/>
        <sz val="10"/>
        <color rgb="FF000000"/>
        <rFont val="Calibri"/>
        <family val="2"/>
        <charset val="238"/>
        <scheme val="minor"/>
      </rPr>
      <t>brending</t>
    </r>
    <r>
      <rPr>
        <b/>
        <sz val="10"/>
        <color rgb="FF000000"/>
        <rFont val="Calibri"/>
        <family val="2"/>
        <charset val="238"/>
        <scheme val="minor"/>
      </rPr>
      <t xml:space="preserve"> sustava i </t>
    </r>
    <r>
      <rPr>
        <b/>
        <i/>
        <sz val="10"/>
        <color rgb="FF000000"/>
        <rFont val="Calibri"/>
        <family val="2"/>
        <charset val="238"/>
        <scheme val="minor"/>
      </rPr>
      <t>brend</t>
    </r>
    <r>
      <rPr>
        <b/>
        <sz val="10"/>
        <color rgb="FF000000"/>
        <rFont val="Calibri"/>
        <family val="2"/>
        <charset val="238"/>
        <scheme val="minor"/>
      </rPr>
      <t xml:space="preserve"> arhitekture</t>
    </r>
  </si>
  <si>
    <r>
      <t xml:space="preserve">Definiranje </t>
    </r>
    <r>
      <rPr>
        <b/>
        <i/>
        <sz val="14"/>
        <color rgb="FF000000"/>
        <rFont val="Calibri"/>
        <family val="2"/>
        <charset val="238"/>
        <scheme val="minor"/>
      </rPr>
      <t>brending</t>
    </r>
    <r>
      <rPr>
        <b/>
        <sz val="14"/>
        <color rgb="FF000000"/>
        <rFont val="Calibri"/>
        <family val="2"/>
        <charset val="238"/>
        <scheme val="minor"/>
      </rPr>
      <t xml:space="preserve"> sustava i</t>
    </r>
    <r>
      <rPr>
        <b/>
        <i/>
        <sz val="14"/>
        <color rgb="FF000000"/>
        <rFont val="Calibri"/>
        <family val="2"/>
        <charset val="238"/>
        <scheme val="minor"/>
      </rPr>
      <t xml:space="preserve"> brend </t>
    </r>
    <r>
      <rPr>
        <b/>
        <sz val="14"/>
        <color rgb="FF000000"/>
        <rFont val="Calibri"/>
        <family val="2"/>
        <charset val="238"/>
        <scheme val="minor"/>
      </rPr>
      <t>arhitekture</t>
    </r>
  </si>
  <si>
    <t>3.4.1.</t>
  </si>
  <si>
    <t xml:space="preserve">Marketinške i poslovne suradnje </t>
  </si>
  <si>
    <t>3.4.2.</t>
  </si>
  <si>
    <t>Marketinške suradnje - mobilne aplikacije</t>
  </si>
  <si>
    <t>3.6.3.</t>
  </si>
  <si>
    <t>Postavljanje info punkta</t>
  </si>
  <si>
    <t>Postavlj.info punkta i postavljanje i održav.turističke signalizacije</t>
  </si>
  <si>
    <t>izvršenje</t>
  </si>
  <si>
    <t>PRIJENOS VIŠKA U IDUĆU GODINU</t>
  </si>
  <si>
    <t>Troškovi amortizacije</t>
  </si>
  <si>
    <t>FINANCIJSKI PLAN ZA 2022.g.</t>
  </si>
  <si>
    <t>Plan za 2022. (u kn)</t>
  </si>
  <si>
    <t>FINANCIJEKI IZVJEŠTAJ I - XII 2022.</t>
  </si>
  <si>
    <t>REBALANS 2022.</t>
  </si>
  <si>
    <t>IZVRŠENJE 2022.</t>
  </si>
  <si>
    <t>Pag, veljača 2023.g.</t>
  </si>
  <si>
    <t>kn1.146.723,00</t>
  </si>
  <si>
    <t>kn 1.155.000,00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</si>
</sst>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;[Red]\-[$€-2]\ 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003764"/>
      <name val="Calibri"/>
      <family val="2"/>
      <charset val="238"/>
    </font>
    <font>
      <b/>
      <sz val="10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2"/>
      <color rgb="FFFFFFFF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0"/>
      <color rgb="FFFFFFFF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i/>
      <sz val="10"/>
      <color rgb="FF000000"/>
      <name val="Calibri"/>
      <family val="2"/>
      <charset val="238"/>
      <scheme val="minor"/>
    </font>
    <font>
      <sz val="10"/>
      <color rgb="FFFFFFFF"/>
      <name val="Calibri"/>
      <family val="2"/>
      <charset val="238"/>
      <scheme val="minor"/>
    </font>
    <font>
      <b/>
      <sz val="14"/>
      <color rgb="FFFFFFFF"/>
      <name val="Calibri"/>
      <family val="2"/>
      <charset val="238"/>
      <scheme val="minor"/>
    </font>
    <font>
      <b/>
      <sz val="14"/>
      <color rgb="FF003764"/>
      <name val="Calibri"/>
      <family val="2"/>
      <charset val="238"/>
      <scheme val="minor"/>
    </font>
    <font>
      <b/>
      <u/>
      <sz val="14"/>
      <color rgb="FF00376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4"/>
      <color rgb="FF000000"/>
      <name val="Calibri"/>
      <family val="2"/>
      <charset val="238"/>
      <scheme val="minor"/>
    </font>
    <font>
      <sz val="14"/>
      <color rgb="FFFFFFFF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  <font>
      <sz val="12"/>
      <color rgb="FFFFFFFF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rgb="FF00376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6" borderId="0" applyNumberFormat="0" applyBorder="0" applyAlignment="0" applyProtection="0"/>
  </cellStyleXfs>
  <cellXfs count="85">
    <xf numFmtId="0" fontId="0" fillId="0" borderId="0" xfId="0"/>
    <xf numFmtId="0" fontId="5" fillId="0" borderId="0" xfId="0" applyFont="1" applyAlignment="1">
      <alignment horizontal="left" vertical="center" indent="3"/>
    </xf>
    <xf numFmtId="0" fontId="13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5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vertical="center" wrapText="1"/>
    </xf>
    <xf numFmtId="0" fontId="18" fillId="0" borderId="0" xfId="0" applyFont="1" applyAlignment="1">
      <alignment horizontal="justify" vertical="center"/>
    </xf>
    <xf numFmtId="0" fontId="9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/>
    <xf numFmtId="0" fontId="6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/>
    </xf>
    <xf numFmtId="0" fontId="19" fillId="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0" fontId="22" fillId="0" borderId="0" xfId="0" applyFont="1" applyAlignment="1">
      <alignment vertical="center" wrapText="1"/>
    </xf>
    <xf numFmtId="0" fontId="22" fillId="0" borderId="0" xfId="0" applyFont="1"/>
    <xf numFmtId="0" fontId="20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 wrapText="1"/>
    </xf>
    <xf numFmtId="0" fontId="16" fillId="3" borderId="1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 wrapText="1"/>
    </xf>
    <xf numFmtId="0" fontId="20" fillId="5" borderId="1" xfId="0" applyFont="1" applyFill="1" applyBorder="1" applyAlignment="1">
      <alignment vertical="center" wrapText="1"/>
    </xf>
    <xf numFmtId="0" fontId="4" fillId="0" borderId="0" xfId="0" applyFont="1"/>
    <xf numFmtId="4" fontId="22" fillId="0" borderId="1" xfId="0" applyNumberFormat="1" applyFont="1" applyBorder="1" applyAlignment="1">
      <alignment horizontal="right" vertical="center"/>
    </xf>
    <xf numFmtId="4" fontId="20" fillId="2" borderId="1" xfId="0" applyNumberFormat="1" applyFont="1" applyFill="1" applyBorder="1" applyAlignment="1">
      <alignment horizontal="center" vertical="center" wrapText="1"/>
    </xf>
    <xf numFmtId="4" fontId="21" fillId="2" borderId="1" xfId="0" applyNumberFormat="1" applyFont="1" applyFill="1" applyBorder="1" applyAlignment="1">
      <alignment vertical="center"/>
    </xf>
    <xf numFmtId="4" fontId="22" fillId="0" borderId="1" xfId="0" applyNumberFormat="1" applyFont="1" applyBorder="1" applyAlignment="1">
      <alignment vertical="center"/>
    </xf>
    <xf numFmtId="4" fontId="22" fillId="2" borderId="1" xfId="0" applyNumberFormat="1" applyFont="1" applyFill="1" applyBorder="1" applyAlignment="1">
      <alignment vertical="center"/>
    </xf>
    <xf numFmtId="4" fontId="22" fillId="0" borderId="0" xfId="0" applyNumberFormat="1" applyFont="1" applyAlignment="1">
      <alignment vertical="center" wrapText="1"/>
    </xf>
    <xf numFmtId="4" fontId="22" fillId="0" borderId="0" xfId="0" applyNumberFormat="1" applyFont="1"/>
    <xf numFmtId="4" fontId="21" fillId="0" borderId="1" xfId="0" applyNumberFormat="1" applyFont="1" applyBorder="1" applyAlignment="1">
      <alignment vertical="center"/>
    </xf>
    <xf numFmtId="4" fontId="16" fillId="3" borderId="1" xfId="0" applyNumberFormat="1" applyFont="1" applyFill="1" applyBorder="1" applyAlignment="1">
      <alignment vertical="center"/>
    </xf>
    <xf numFmtId="4" fontId="21" fillId="4" borderId="0" xfId="0" applyNumberFormat="1" applyFont="1" applyFill="1" applyBorder="1" applyAlignment="1">
      <alignment vertical="center"/>
    </xf>
    <xf numFmtId="4" fontId="21" fillId="5" borderId="1" xfId="0" applyNumberFormat="1" applyFont="1" applyFill="1" applyBorder="1" applyAlignment="1">
      <alignment vertical="center"/>
    </xf>
    <xf numFmtId="4" fontId="24" fillId="3" borderId="1" xfId="0" applyNumberFormat="1" applyFont="1" applyFill="1" applyBorder="1" applyAlignment="1">
      <alignment vertical="center"/>
    </xf>
    <xf numFmtId="4" fontId="15" fillId="3" borderId="1" xfId="0" applyNumberFormat="1" applyFont="1" applyFill="1" applyBorder="1" applyAlignment="1">
      <alignment vertical="center"/>
    </xf>
    <xf numFmtId="4" fontId="0" fillId="0" borderId="0" xfId="0" applyNumberFormat="1"/>
    <xf numFmtId="14" fontId="25" fillId="0" borderId="1" xfId="0" applyNumberFormat="1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4" fontId="9" fillId="2" borderId="1" xfId="0" applyNumberFormat="1" applyFont="1" applyFill="1" applyBorder="1" applyAlignment="1">
      <alignment vertical="center"/>
    </xf>
    <xf numFmtId="4" fontId="9" fillId="0" borderId="1" xfId="0" applyNumberFormat="1" applyFont="1" applyBorder="1" applyAlignment="1">
      <alignment vertical="center"/>
    </xf>
    <xf numFmtId="4" fontId="11" fillId="3" borderId="1" xfId="0" applyNumberFormat="1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0" fontId="26" fillId="3" borderId="1" xfId="0" applyFont="1" applyFill="1" applyBorder="1" applyAlignment="1">
      <alignment vertical="center"/>
    </xf>
    <xf numFmtId="0" fontId="2" fillId="0" borderId="0" xfId="0" applyFont="1"/>
    <xf numFmtId="2" fontId="8" fillId="2" borderId="1" xfId="0" applyNumberFormat="1" applyFont="1" applyFill="1" applyBorder="1" applyAlignment="1">
      <alignment vertical="center"/>
    </xf>
    <xf numFmtId="2" fontId="8" fillId="7" borderId="1" xfId="0" applyNumberFormat="1" applyFont="1" applyFill="1" applyBorder="1" applyAlignment="1">
      <alignment vertical="center"/>
    </xf>
    <xf numFmtId="2" fontId="1" fillId="6" borderId="1" xfId="1" applyNumberForma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12" fillId="3" borderId="1" xfId="0" applyNumberFormat="1" applyFont="1" applyFill="1" applyBorder="1" applyAlignment="1">
      <alignment vertical="center"/>
    </xf>
    <xf numFmtId="4" fontId="27" fillId="3" borderId="1" xfId="0" applyNumberFormat="1" applyFont="1" applyFill="1" applyBorder="1" applyAlignment="1">
      <alignment vertical="center"/>
    </xf>
    <xf numFmtId="4" fontId="26" fillId="3" borderId="1" xfId="0" applyNumberFormat="1" applyFont="1" applyFill="1" applyBorder="1" applyAlignment="1">
      <alignment vertical="center"/>
    </xf>
    <xf numFmtId="2" fontId="15" fillId="3" borderId="1" xfId="0" applyNumberFormat="1" applyFont="1" applyFill="1" applyBorder="1" applyAlignment="1">
      <alignment vertical="center"/>
    </xf>
    <xf numFmtId="4" fontId="9" fillId="4" borderId="1" xfId="0" applyNumberFormat="1" applyFont="1" applyFill="1" applyBorder="1" applyAlignment="1">
      <alignment vertical="center"/>
    </xf>
    <xf numFmtId="164" fontId="9" fillId="0" borderId="1" xfId="0" applyNumberFormat="1" applyFont="1" applyBorder="1" applyAlignment="1">
      <alignment vertical="center"/>
    </xf>
    <xf numFmtId="0" fontId="16" fillId="3" borderId="1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4" fontId="16" fillId="3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</cellXfs>
  <cellStyles count="2">
    <cellStyle name="20% - Isticanje1" xfId="1" builtinId="30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5"/>
  <sheetViews>
    <sheetView topLeftCell="A36" workbookViewId="0">
      <selection activeCell="H66" sqref="H66"/>
    </sheetView>
  </sheetViews>
  <sheetFormatPr defaultRowHeight="15" x14ac:dyDescent="0.25"/>
  <cols>
    <col min="1" max="1" width="7" customWidth="1"/>
    <col min="2" max="2" width="7.28515625" customWidth="1"/>
    <col min="3" max="3" width="74.5703125" customWidth="1"/>
    <col min="4" max="4" width="18.140625" customWidth="1"/>
  </cols>
  <sheetData>
    <row r="1" spans="1:5" ht="21" x14ac:dyDescent="0.25">
      <c r="A1" s="1"/>
      <c r="C1" s="43" t="s">
        <v>111</v>
      </c>
    </row>
    <row r="2" spans="1:5" ht="37.5" x14ac:dyDescent="0.25">
      <c r="A2" s="28"/>
      <c r="B2" s="29"/>
      <c r="C2" s="30" t="s">
        <v>0</v>
      </c>
      <c r="D2" s="45" t="s">
        <v>112</v>
      </c>
      <c r="E2" s="45" t="s">
        <v>1</v>
      </c>
    </row>
    <row r="3" spans="1:5" ht="18.75" x14ac:dyDescent="0.25">
      <c r="A3" s="29" t="s">
        <v>2</v>
      </c>
      <c r="B3" s="29"/>
      <c r="C3" s="29" t="s">
        <v>3</v>
      </c>
      <c r="D3" s="46">
        <f>SUM(D4:D5)</f>
        <v>2406000</v>
      </c>
      <c r="E3" s="46">
        <f>100/D12*D3</f>
        <v>75.328741390106444</v>
      </c>
    </row>
    <row r="4" spans="1:5" ht="18.75" x14ac:dyDescent="0.25">
      <c r="A4" s="31"/>
      <c r="B4" s="31" t="s">
        <v>4</v>
      </c>
      <c r="C4" s="31" t="s">
        <v>5</v>
      </c>
      <c r="D4" s="44">
        <v>2250000</v>
      </c>
      <c r="E4" s="47">
        <f>100/D12*D4</f>
        <v>70.444583594239205</v>
      </c>
    </row>
    <row r="5" spans="1:5" ht="18.75" x14ac:dyDescent="0.25">
      <c r="A5" s="32"/>
      <c r="B5" s="31" t="s">
        <v>6</v>
      </c>
      <c r="C5" s="31" t="s">
        <v>7</v>
      </c>
      <c r="D5" s="47">
        <v>156000</v>
      </c>
      <c r="E5" s="47">
        <f>100/D12*D5</f>
        <v>4.8841577958672513</v>
      </c>
    </row>
    <row r="6" spans="1:5" ht="37.5" x14ac:dyDescent="0.25">
      <c r="A6" s="29" t="s">
        <v>8</v>
      </c>
      <c r="B6" s="29"/>
      <c r="C6" s="29" t="s">
        <v>9</v>
      </c>
      <c r="D6" s="46">
        <v>80000</v>
      </c>
      <c r="E6" s="46">
        <f>100/D12*D6</f>
        <v>2.5046963055729492</v>
      </c>
    </row>
    <row r="7" spans="1:5" ht="18.75" x14ac:dyDescent="0.25">
      <c r="A7" s="33" t="s">
        <v>10</v>
      </c>
      <c r="B7" s="33"/>
      <c r="C7" s="33" t="s">
        <v>11</v>
      </c>
      <c r="D7" s="46">
        <v>50000</v>
      </c>
      <c r="E7" s="46">
        <f>100/D12*D7</f>
        <v>1.5654351909830932</v>
      </c>
    </row>
    <row r="8" spans="1:5" ht="18.75" x14ac:dyDescent="0.25">
      <c r="A8" s="33" t="s">
        <v>12</v>
      </c>
      <c r="B8" s="33"/>
      <c r="C8" s="33" t="s">
        <v>13</v>
      </c>
      <c r="D8" s="46"/>
      <c r="E8" s="46">
        <f>100/D12*D8</f>
        <v>0</v>
      </c>
    </row>
    <row r="9" spans="1:5" ht="18.75" x14ac:dyDescent="0.25">
      <c r="A9" s="33" t="s">
        <v>14</v>
      </c>
      <c r="B9" s="34"/>
      <c r="C9" s="33" t="s">
        <v>15</v>
      </c>
      <c r="D9" s="48">
        <v>0</v>
      </c>
      <c r="E9" s="46">
        <f>100/D12*D9</f>
        <v>0</v>
      </c>
    </row>
    <row r="10" spans="1:5" ht="18.75" x14ac:dyDescent="0.25">
      <c r="A10" s="33" t="s">
        <v>16</v>
      </c>
      <c r="B10" s="34"/>
      <c r="C10" s="33" t="s">
        <v>17</v>
      </c>
      <c r="D10" s="48">
        <v>658000</v>
      </c>
      <c r="E10" s="46">
        <f>100/D12*D10</f>
        <v>20.601127113337508</v>
      </c>
    </row>
    <row r="11" spans="1:5" ht="18.75" x14ac:dyDescent="0.25">
      <c r="A11" s="33" t="s">
        <v>18</v>
      </c>
      <c r="B11" s="33"/>
      <c r="C11" s="33" t="s">
        <v>19</v>
      </c>
      <c r="D11" s="46"/>
      <c r="E11" s="46">
        <f>100/D12*D11</f>
        <v>0</v>
      </c>
    </row>
    <row r="12" spans="1:5" ht="18.75" x14ac:dyDescent="0.25">
      <c r="A12" s="76"/>
      <c r="B12" s="76"/>
      <c r="C12" s="21" t="s">
        <v>20</v>
      </c>
      <c r="D12" s="79">
        <f>D3+D6+D7+D8+D9+D10+D11</f>
        <v>3194000</v>
      </c>
      <c r="E12" s="79"/>
    </row>
    <row r="13" spans="1:5" ht="18.75" x14ac:dyDescent="0.25">
      <c r="A13" s="35"/>
      <c r="B13" s="35"/>
      <c r="C13" s="35"/>
      <c r="D13" s="49"/>
      <c r="E13" s="49"/>
    </row>
    <row r="14" spans="1:5" ht="18.75" x14ac:dyDescent="0.3">
      <c r="A14" s="2"/>
      <c r="B14" s="36"/>
      <c r="C14" s="36"/>
      <c r="D14" s="50"/>
      <c r="E14" s="50"/>
    </row>
    <row r="15" spans="1:5" ht="37.5" x14ac:dyDescent="0.25">
      <c r="A15" s="29"/>
      <c r="B15" s="29"/>
      <c r="C15" s="30" t="s">
        <v>21</v>
      </c>
      <c r="D15" s="45" t="s">
        <v>112</v>
      </c>
      <c r="E15" s="45" t="s">
        <v>1</v>
      </c>
    </row>
    <row r="16" spans="1:5" ht="18.75" x14ac:dyDescent="0.25">
      <c r="A16" s="29" t="s">
        <v>2</v>
      </c>
      <c r="B16" s="29"/>
      <c r="C16" s="29" t="s">
        <v>22</v>
      </c>
      <c r="D16" s="46">
        <f>SUM(D17:D19)</f>
        <v>0</v>
      </c>
      <c r="E16" s="46">
        <f>100/D55*D16</f>
        <v>0</v>
      </c>
    </row>
    <row r="17" spans="1:5" ht="37.5" x14ac:dyDescent="0.25">
      <c r="A17" s="37"/>
      <c r="B17" s="37" t="s">
        <v>4</v>
      </c>
      <c r="C17" s="37" t="s">
        <v>23</v>
      </c>
      <c r="D17" s="51"/>
      <c r="E17" s="51">
        <f>100/D55*D17</f>
        <v>0</v>
      </c>
    </row>
    <row r="18" spans="1:5" ht="18.75" x14ac:dyDescent="0.25">
      <c r="A18" s="38"/>
      <c r="B18" s="37" t="s">
        <v>6</v>
      </c>
      <c r="C18" s="37" t="s">
        <v>24</v>
      </c>
      <c r="D18" s="51"/>
      <c r="E18" s="51">
        <f>100/D55*D18</f>
        <v>0</v>
      </c>
    </row>
    <row r="19" spans="1:5" ht="18.75" x14ac:dyDescent="0.25">
      <c r="A19" s="37"/>
      <c r="B19" s="37" t="s">
        <v>25</v>
      </c>
      <c r="C19" s="37" t="s">
        <v>26</v>
      </c>
      <c r="D19" s="51"/>
      <c r="E19" s="51">
        <f>100/D55*D19</f>
        <v>0</v>
      </c>
    </row>
    <row r="20" spans="1:5" ht="18.75" x14ac:dyDescent="0.25">
      <c r="A20" s="29" t="s">
        <v>27</v>
      </c>
      <c r="B20" s="29"/>
      <c r="C20" s="29" t="s">
        <v>28</v>
      </c>
      <c r="D20" s="46">
        <f>SUM(D21:D25)</f>
        <v>1374000</v>
      </c>
      <c r="E20" s="46">
        <f>100/D55*D20</f>
        <v>43.018159048215402</v>
      </c>
    </row>
    <row r="21" spans="1:5" ht="37.5" x14ac:dyDescent="0.25">
      <c r="A21" s="38"/>
      <c r="B21" s="37" t="s">
        <v>29</v>
      </c>
      <c r="C21" s="37" t="s">
        <v>30</v>
      </c>
      <c r="D21" s="51">
        <v>240000</v>
      </c>
      <c r="E21" s="51">
        <f>100/D55*D21</f>
        <v>7.5140889167188476</v>
      </c>
    </row>
    <row r="22" spans="1:5" ht="18.75" x14ac:dyDescent="0.25">
      <c r="A22" s="37"/>
      <c r="B22" s="37" t="s">
        <v>31</v>
      </c>
      <c r="C22" s="37" t="s">
        <v>32</v>
      </c>
      <c r="D22" s="51">
        <v>10000</v>
      </c>
      <c r="E22" s="51">
        <f>100/D55*D22</f>
        <v>0.31308703819661865</v>
      </c>
    </row>
    <row r="23" spans="1:5" ht="18.75" x14ac:dyDescent="0.25">
      <c r="A23" s="37"/>
      <c r="B23" s="37" t="s">
        <v>33</v>
      </c>
      <c r="C23" s="37" t="s">
        <v>34</v>
      </c>
      <c r="D23" s="51">
        <v>910000</v>
      </c>
      <c r="E23" s="51">
        <f>100/D55*D23</f>
        <v>28.490920475892299</v>
      </c>
    </row>
    <row r="24" spans="1:5" ht="18.75" x14ac:dyDescent="0.25">
      <c r="A24" s="37"/>
      <c r="B24" s="37" t="s">
        <v>35</v>
      </c>
      <c r="C24" s="37" t="s">
        <v>36</v>
      </c>
      <c r="D24" s="51">
        <v>0</v>
      </c>
      <c r="E24" s="51">
        <f>100/D55*D24</f>
        <v>0</v>
      </c>
    </row>
    <row r="25" spans="1:5" ht="18.75" x14ac:dyDescent="0.25">
      <c r="A25" s="37"/>
      <c r="B25" s="37" t="s">
        <v>37</v>
      </c>
      <c r="C25" s="37" t="s">
        <v>38</v>
      </c>
      <c r="D25" s="51">
        <v>214000</v>
      </c>
      <c r="E25" s="51">
        <f>100/D55*D25</f>
        <v>6.7000626174076396</v>
      </c>
    </row>
    <row r="26" spans="1:5" ht="18.75" x14ac:dyDescent="0.25">
      <c r="A26" s="29" t="s">
        <v>10</v>
      </c>
      <c r="B26" s="29"/>
      <c r="C26" s="29" t="s">
        <v>39</v>
      </c>
      <c r="D26" s="46">
        <f>SUM(D27:D38)</f>
        <v>893000</v>
      </c>
      <c r="E26" s="46">
        <f>100/D55*D26</f>
        <v>27.958672510958046</v>
      </c>
    </row>
    <row r="27" spans="1:5" ht="18.75" x14ac:dyDescent="0.25">
      <c r="A27" s="39"/>
      <c r="B27" s="37" t="s">
        <v>40</v>
      </c>
      <c r="C27" s="37" t="s">
        <v>100</v>
      </c>
      <c r="D27" s="51"/>
      <c r="E27" s="51">
        <f>100/D55*D27</f>
        <v>0</v>
      </c>
    </row>
    <row r="28" spans="1:5" ht="37.5" x14ac:dyDescent="0.25">
      <c r="A28" s="37"/>
      <c r="B28" s="37" t="s">
        <v>41</v>
      </c>
      <c r="C28" s="37" t="s">
        <v>42</v>
      </c>
      <c r="D28" s="51"/>
      <c r="E28" s="51">
        <f>100/D55*D28</f>
        <v>0</v>
      </c>
    </row>
    <row r="29" spans="1:5" ht="18.75" x14ac:dyDescent="0.25">
      <c r="A29" s="38"/>
      <c r="B29" s="37" t="s">
        <v>43</v>
      </c>
      <c r="C29" s="37" t="s">
        <v>44</v>
      </c>
      <c r="D29" s="51"/>
      <c r="E29" s="51">
        <f>100/D55*D29</f>
        <v>0</v>
      </c>
    </row>
    <row r="30" spans="1:5" ht="18.75" x14ac:dyDescent="0.25">
      <c r="A30" s="58" t="s">
        <v>101</v>
      </c>
      <c r="B30" s="37" t="s">
        <v>45</v>
      </c>
      <c r="C30" s="37" t="s">
        <v>102</v>
      </c>
      <c r="D30" s="51">
        <v>115000</v>
      </c>
      <c r="E30" s="51">
        <f>100/D55*D30</f>
        <v>3.6005009392611145</v>
      </c>
    </row>
    <row r="31" spans="1:5" ht="18.75" x14ac:dyDescent="0.25">
      <c r="A31" s="58" t="s">
        <v>103</v>
      </c>
      <c r="B31" s="37"/>
      <c r="C31" s="37" t="s">
        <v>104</v>
      </c>
      <c r="D31" s="51">
        <v>31000</v>
      </c>
      <c r="E31" s="51">
        <f>100/D55*D31</f>
        <v>0.97056981840951784</v>
      </c>
    </row>
    <row r="32" spans="1:5" ht="18.75" x14ac:dyDescent="0.25">
      <c r="A32" s="39" t="s">
        <v>40</v>
      </c>
      <c r="B32" s="37" t="s">
        <v>47</v>
      </c>
      <c r="C32" s="37" t="s">
        <v>48</v>
      </c>
      <c r="D32" s="51">
        <v>10000</v>
      </c>
      <c r="E32" s="51">
        <f>100/D55*D32</f>
        <v>0.31308703819661865</v>
      </c>
    </row>
    <row r="33" spans="1:5" ht="18.75" x14ac:dyDescent="0.25">
      <c r="A33" s="38" t="s">
        <v>41</v>
      </c>
      <c r="B33" s="37" t="s">
        <v>49</v>
      </c>
      <c r="C33" s="37" t="s">
        <v>50</v>
      </c>
      <c r="D33" s="51">
        <v>15000</v>
      </c>
      <c r="E33" s="51">
        <f>100/D55*D33</f>
        <v>0.46963055729492797</v>
      </c>
    </row>
    <row r="34" spans="1:5" ht="18.75" x14ac:dyDescent="0.25">
      <c r="A34" s="38" t="s">
        <v>43</v>
      </c>
      <c r="B34" s="37" t="s">
        <v>51</v>
      </c>
      <c r="C34" s="37" t="s">
        <v>52</v>
      </c>
      <c r="D34" s="51">
        <v>153000</v>
      </c>
      <c r="E34" s="51">
        <f>100/D55*D34</f>
        <v>4.7902316844082655</v>
      </c>
    </row>
    <row r="35" spans="1:5" ht="18.75" x14ac:dyDescent="0.25">
      <c r="A35" s="38" t="s">
        <v>45</v>
      </c>
      <c r="B35" s="37" t="s">
        <v>53</v>
      </c>
      <c r="C35" s="37" t="s">
        <v>54</v>
      </c>
      <c r="D35" s="51">
        <v>29000</v>
      </c>
      <c r="E35" s="51">
        <f>100/D55*D35</f>
        <v>0.90795241077019406</v>
      </c>
    </row>
    <row r="36" spans="1:5" ht="18.75" x14ac:dyDescent="0.25">
      <c r="A36" s="38" t="s">
        <v>47</v>
      </c>
      <c r="B36" s="37" t="s">
        <v>55</v>
      </c>
      <c r="C36" s="37" t="s">
        <v>56</v>
      </c>
      <c r="D36" s="51">
        <v>5000</v>
      </c>
      <c r="E36" s="51">
        <f>100/D55*D36</f>
        <v>0.15654351909830932</v>
      </c>
    </row>
    <row r="37" spans="1:5" ht="18.75" x14ac:dyDescent="0.25">
      <c r="A37" s="38" t="s">
        <v>49</v>
      </c>
      <c r="B37" s="37" t="s">
        <v>57</v>
      </c>
      <c r="C37" s="37" t="s">
        <v>58</v>
      </c>
      <c r="D37" s="51">
        <v>410000</v>
      </c>
      <c r="E37" s="51">
        <f>100/D55*D37</f>
        <v>12.836568566061365</v>
      </c>
    </row>
    <row r="38" spans="1:5" ht="18.75" x14ac:dyDescent="0.25">
      <c r="A38" s="59" t="s">
        <v>105</v>
      </c>
      <c r="B38" s="37"/>
      <c r="C38" s="37" t="s">
        <v>106</v>
      </c>
      <c r="D38" s="51">
        <v>125000</v>
      </c>
      <c r="E38" s="51">
        <f>100/D55*D38</f>
        <v>3.9135879774577331</v>
      </c>
    </row>
    <row r="39" spans="1:5" ht="18.75" x14ac:dyDescent="0.25">
      <c r="A39" s="29" t="s">
        <v>12</v>
      </c>
      <c r="B39" s="29"/>
      <c r="C39" s="29" t="s">
        <v>59</v>
      </c>
      <c r="D39" s="46">
        <f>SUM(D40:D44)</f>
        <v>137000</v>
      </c>
      <c r="E39" s="46">
        <f>100/D55*D39</f>
        <v>4.2892924232936753</v>
      </c>
    </row>
    <row r="40" spans="1:5" ht="18.75" x14ac:dyDescent="0.25">
      <c r="A40" s="37"/>
      <c r="B40" s="37" t="s">
        <v>60</v>
      </c>
      <c r="C40" s="37" t="s">
        <v>61</v>
      </c>
      <c r="D40" s="51">
        <v>0</v>
      </c>
      <c r="E40" s="51">
        <f>100/D55*D40</f>
        <v>0</v>
      </c>
    </row>
    <row r="41" spans="1:5" ht="18.75" x14ac:dyDescent="0.25">
      <c r="A41" s="37"/>
      <c r="B41" s="37" t="s">
        <v>62</v>
      </c>
      <c r="C41" s="37" t="s">
        <v>63</v>
      </c>
      <c r="D41" s="51">
        <v>0</v>
      </c>
      <c r="E41" s="51">
        <f>100/D55*D41</f>
        <v>0</v>
      </c>
    </row>
    <row r="42" spans="1:5" ht="18.75" x14ac:dyDescent="0.25">
      <c r="A42" s="37"/>
      <c r="B42" s="37" t="s">
        <v>64</v>
      </c>
      <c r="C42" s="37" t="s">
        <v>65</v>
      </c>
      <c r="D42" s="51">
        <v>0</v>
      </c>
      <c r="E42" s="51">
        <f>100/D55*D42</f>
        <v>0</v>
      </c>
    </row>
    <row r="43" spans="1:5" ht="18.75" x14ac:dyDescent="0.25">
      <c r="A43" s="38">
        <v>4.2</v>
      </c>
      <c r="B43" s="37" t="s">
        <v>66</v>
      </c>
      <c r="C43" s="37" t="s">
        <v>67</v>
      </c>
      <c r="D43" s="51">
        <v>6000</v>
      </c>
      <c r="E43" s="51">
        <f>100/D55*D43</f>
        <v>0.18785222291797118</v>
      </c>
    </row>
    <row r="44" spans="1:5" ht="18.75" x14ac:dyDescent="0.25">
      <c r="A44" s="39">
        <v>4.3</v>
      </c>
      <c r="B44" s="37" t="s">
        <v>68</v>
      </c>
      <c r="C44" s="37" t="s">
        <v>69</v>
      </c>
      <c r="D44" s="51">
        <v>131000</v>
      </c>
      <c r="E44" s="51">
        <f>100/D55*D44</f>
        <v>4.1014402003757047</v>
      </c>
    </row>
    <row r="45" spans="1:5" ht="18.75" x14ac:dyDescent="0.25">
      <c r="A45" s="29" t="s">
        <v>14</v>
      </c>
      <c r="B45" s="29"/>
      <c r="C45" s="29" t="s">
        <v>70</v>
      </c>
      <c r="D45" s="46">
        <f>SUM(D46:D47)</f>
        <v>0</v>
      </c>
      <c r="E45" s="46">
        <f>100/D55*45</f>
        <v>1.4088916718847839E-3</v>
      </c>
    </row>
    <row r="46" spans="1:5" ht="18.75" x14ac:dyDescent="0.25">
      <c r="A46" s="37"/>
      <c r="B46" s="37" t="s">
        <v>71</v>
      </c>
      <c r="C46" s="37" t="s">
        <v>72</v>
      </c>
      <c r="D46" s="51"/>
      <c r="E46" s="51">
        <f>100/D55*D46</f>
        <v>0</v>
      </c>
    </row>
    <row r="47" spans="1:5" ht="18.75" x14ac:dyDescent="0.25">
      <c r="A47" s="37"/>
      <c r="B47" s="37" t="s">
        <v>73</v>
      </c>
      <c r="C47" s="37" t="s">
        <v>74</v>
      </c>
      <c r="D47" s="51"/>
      <c r="E47" s="51">
        <f>100/D55*D47</f>
        <v>0</v>
      </c>
    </row>
    <row r="48" spans="1:5" ht="18.75" x14ac:dyDescent="0.25">
      <c r="A48" s="29" t="s">
        <v>16</v>
      </c>
      <c r="B48" s="29"/>
      <c r="C48" s="29" t="s">
        <v>75</v>
      </c>
      <c r="D48" s="46">
        <f>SUM(D49:D52)</f>
        <v>700000</v>
      </c>
      <c r="E48" s="46">
        <f>100/D55*D48</f>
        <v>21.916092673763305</v>
      </c>
    </row>
    <row r="49" spans="1:5" ht="18.75" x14ac:dyDescent="0.25">
      <c r="A49" s="37"/>
      <c r="B49" s="37" t="s">
        <v>76</v>
      </c>
      <c r="C49" s="37" t="s">
        <v>77</v>
      </c>
      <c r="D49" s="51">
        <v>555000</v>
      </c>
      <c r="E49" s="51">
        <f>100/D55*D49</f>
        <v>17.376330619912334</v>
      </c>
    </row>
    <row r="50" spans="1:5" ht="18.75" x14ac:dyDescent="0.25">
      <c r="A50" s="37"/>
      <c r="B50" s="37" t="s">
        <v>78</v>
      </c>
      <c r="C50" s="37" t="s">
        <v>79</v>
      </c>
      <c r="D50" s="51">
        <v>140000</v>
      </c>
      <c r="E50" s="51">
        <f>100/D55*D50</f>
        <v>4.3832185347526611</v>
      </c>
    </row>
    <row r="51" spans="1:5" ht="18.75" x14ac:dyDescent="0.25">
      <c r="A51" s="38"/>
      <c r="B51" s="37" t="s">
        <v>80</v>
      </c>
      <c r="C51" s="37" t="s">
        <v>81</v>
      </c>
      <c r="D51" s="51">
        <v>5000</v>
      </c>
      <c r="E51" s="51">
        <f>100/D55*D51</f>
        <v>0.15654351909830932</v>
      </c>
    </row>
    <row r="52" spans="1:5" ht="18.75" x14ac:dyDescent="0.25">
      <c r="A52" s="38"/>
      <c r="B52" s="37" t="s">
        <v>82</v>
      </c>
      <c r="C52" s="37" t="s">
        <v>83</v>
      </c>
      <c r="D52" s="51"/>
      <c r="E52" s="51">
        <f>100/D55*D52</f>
        <v>0</v>
      </c>
    </row>
    <row r="53" spans="1:5" ht="18.75" x14ac:dyDescent="0.25">
      <c r="A53" s="29" t="s">
        <v>18</v>
      </c>
      <c r="B53" s="29"/>
      <c r="C53" s="29" t="s">
        <v>84</v>
      </c>
      <c r="D53" s="46">
        <v>90000</v>
      </c>
      <c r="E53" s="46">
        <f>100/D55*D53</f>
        <v>2.8177833437695678</v>
      </c>
    </row>
    <row r="54" spans="1:5" ht="18.75" x14ac:dyDescent="0.25">
      <c r="A54" s="29" t="s">
        <v>85</v>
      </c>
      <c r="B54" s="29"/>
      <c r="C54" s="29" t="s">
        <v>86</v>
      </c>
      <c r="D54" s="46"/>
      <c r="E54" s="46"/>
    </row>
    <row r="55" spans="1:5" ht="18.75" x14ac:dyDescent="0.25">
      <c r="A55" s="76"/>
      <c r="B55" s="76"/>
      <c r="C55" s="21" t="s">
        <v>87</v>
      </c>
      <c r="D55" s="52">
        <f>D16+D20+D26+D39+D45+D48+D53+D54</f>
        <v>3194000</v>
      </c>
      <c r="E55" s="52">
        <f>100/D55*D55</f>
        <v>100</v>
      </c>
    </row>
    <row r="56" spans="1:5" ht="18.75" x14ac:dyDescent="0.25">
      <c r="A56" s="77"/>
      <c r="B56" s="77"/>
      <c r="C56" s="41"/>
      <c r="D56" s="53"/>
      <c r="E56" s="53"/>
    </row>
    <row r="57" spans="1:5" ht="18.75" x14ac:dyDescent="0.25">
      <c r="A57" s="38"/>
      <c r="B57" s="38"/>
      <c r="C57" s="39"/>
      <c r="D57" s="51"/>
      <c r="E57" s="51"/>
    </row>
    <row r="58" spans="1:5" ht="18.75" x14ac:dyDescent="0.25">
      <c r="A58" s="42" t="s">
        <v>88</v>
      </c>
      <c r="B58" s="42"/>
      <c r="C58" s="42" t="s">
        <v>89</v>
      </c>
      <c r="D58" s="54"/>
      <c r="E58" s="54"/>
    </row>
    <row r="59" spans="1:5" ht="37.5" x14ac:dyDescent="0.25">
      <c r="A59" s="37"/>
      <c r="B59" s="37"/>
      <c r="C59" s="37" t="s">
        <v>90</v>
      </c>
      <c r="D59" s="51"/>
      <c r="E59" s="51"/>
    </row>
    <row r="60" spans="1:5" ht="18.75" x14ac:dyDescent="0.25">
      <c r="A60" s="37"/>
      <c r="B60" s="37"/>
      <c r="C60" s="37" t="s">
        <v>91</v>
      </c>
      <c r="D60" s="51"/>
      <c r="E60" s="51"/>
    </row>
    <row r="61" spans="1:5" ht="18.75" x14ac:dyDescent="0.25">
      <c r="A61" s="40"/>
      <c r="B61" s="40"/>
      <c r="C61" s="21" t="s">
        <v>92</v>
      </c>
      <c r="D61" s="55"/>
      <c r="E61" s="55"/>
    </row>
    <row r="62" spans="1:5" ht="18.75" x14ac:dyDescent="0.25">
      <c r="A62" s="38"/>
      <c r="B62" s="38"/>
      <c r="C62" s="39"/>
      <c r="D62" s="51"/>
      <c r="E62" s="51"/>
    </row>
    <row r="63" spans="1:5" ht="18.75" x14ac:dyDescent="0.25">
      <c r="A63" s="78" t="s">
        <v>93</v>
      </c>
      <c r="B63" s="78"/>
      <c r="C63" s="21" t="s">
        <v>94</v>
      </c>
      <c r="D63" s="71">
        <v>3194000</v>
      </c>
      <c r="E63" s="56"/>
    </row>
    <row r="64" spans="1:5" ht="18.75" x14ac:dyDescent="0.25">
      <c r="A64" s="3"/>
      <c r="D64" s="57"/>
      <c r="E64" s="57"/>
    </row>
    <row r="65" spans="4:5" x14ac:dyDescent="0.25">
      <c r="D65" s="57"/>
      <c r="E65" s="57"/>
    </row>
  </sheetData>
  <mergeCells count="5">
    <mergeCell ref="A55:B55"/>
    <mergeCell ref="A56:B56"/>
    <mergeCell ref="A63:B63"/>
    <mergeCell ref="A12:B12"/>
    <mergeCell ref="D12:E1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8"/>
  <sheetViews>
    <sheetView tabSelected="1" topLeftCell="A33" workbookViewId="0">
      <selection activeCell="M45" sqref="M45"/>
    </sheetView>
  </sheetViews>
  <sheetFormatPr defaultRowHeight="15" x14ac:dyDescent="0.25"/>
  <cols>
    <col min="1" max="1" width="6.42578125" customWidth="1"/>
    <col min="2" max="2" width="7.42578125" customWidth="1"/>
    <col min="3" max="3" width="58.85546875" customWidth="1"/>
    <col min="4" max="4" width="12.5703125" customWidth="1"/>
    <col min="5" max="5" width="12.42578125" customWidth="1"/>
  </cols>
  <sheetData>
    <row r="1" spans="1:8" ht="18.75" x14ac:dyDescent="0.25">
      <c r="A1" s="22"/>
      <c r="C1" t="s">
        <v>113</v>
      </c>
    </row>
    <row r="2" spans="1:8" ht="15" customHeight="1" x14ac:dyDescent="0.25">
      <c r="A2" s="84"/>
      <c r="B2" s="83"/>
      <c r="C2" s="80" t="s">
        <v>0</v>
      </c>
      <c r="D2" s="80" t="s">
        <v>114</v>
      </c>
      <c r="E2" s="80" t="s">
        <v>115</v>
      </c>
      <c r="F2" s="80" t="s">
        <v>95</v>
      </c>
      <c r="G2" s="4" t="s">
        <v>96</v>
      </c>
    </row>
    <row r="3" spans="1:8" x14ac:dyDescent="0.25">
      <c r="A3" s="84"/>
      <c r="B3" s="83"/>
      <c r="C3" s="80"/>
      <c r="D3" s="80"/>
      <c r="E3" s="80"/>
      <c r="F3" s="80"/>
      <c r="G3" s="4" t="s">
        <v>108</v>
      </c>
    </row>
    <row r="4" spans="1:8" x14ac:dyDescent="0.25">
      <c r="A4" s="84"/>
      <c r="B4" s="83"/>
      <c r="C4" s="80"/>
      <c r="D4" s="80"/>
      <c r="E4" s="80"/>
      <c r="F4" s="80"/>
      <c r="G4" s="4" t="s">
        <v>97</v>
      </c>
    </row>
    <row r="5" spans="1:8" x14ac:dyDescent="0.25">
      <c r="A5" s="8" t="s">
        <v>2</v>
      </c>
      <c r="B5" s="8"/>
      <c r="C5" s="8" t="s">
        <v>3</v>
      </c>
      <c r="D5" s="60">
        <f>SUM(D6+D7)</f>
        <v>2900000</v>
      </c>
      <c r="E5" s="60">
        <f>SUM(E6+E7)</f>
        <v>2909707</v>
      </c>
      <c r="F5" s="66">
        <f>100/E13*E5</f>
        <v>70.688038792448978</v>
      </c>
      <c r="G5" s="66">
        <f>100/D5*E5</f>
        <v>100.33472413793103</v>
      </c>
    </row>
    <row r="6" spans="1:8" x14ac:dyDescent="0.25">
      <c r="A6" s="18"/>
      <c r="B6" s="18" t="s">
        <v>4</v>
      </c>
      <c r="C6" s="18" t="s">
        <v>5</v>
      </c>
      <c r="D6" s="61">
        <v>2600000</v>
      </c>
      <c r="E6" s="61">
        <v>2593185</v>
      </c>
      <c r="F6" s="67">
        <f>100/E13*E6</f>
        <v>62.998494994855776</v>
      </c>
      <c r="G6" s="67">
        <f t="shared" ref="G6:G13" si="0">100/D6*E6</f>
        <v>99.737884615384615</v>
      </c>
    </row>
    <row r="7" spans="1:8" x14ac:dyDescent="0.25">
      <c r="A7" s="23"/>
      <c r="B7" s="18" t="s">
        <v>6</v>
      </c>
      <c r="C7" s="18" t="s">
        <v>7</v>
      </c>
      <c r="D7" s="61">
        <v>300000</v>
      </c>
      <c r="E7" s="61">
        <v>316522</v>
      </c>
      <c r="F7" s="67">
        <f>100/E13*E7</f>
        <v>7.6895437975932062</v>
      </c>
      <c r="G7" s="67">
        <f t="shared" si="0"/>
        <v>105.50733333333334</v>
      </c>
    </row>
    <row r="8" spans="1:8" ht="30" x14ac:dyDescent="0.25">
      <c r="A8" s="8" t="s">
        <v>8</v>
      </c>
      <c r="B8" s="8"/>
      <c r="C8" s="8" t="s">
        <v>9</v>
      </c>
      <c r="D8" s="60">
        <v>145000</v>
      </c>
      <c r="E8" s="60">
        <v>145000</v>
      </c>
      <c r="F8" s="66">
        <f>100/E13*E8</f>
        <v>3.5226109106192145</v>
      </c>
      <c r="G8" s="66">
        <f t="shared" si="0"/>
        <v>99.999999999999986</v>
      </c>
    </row>
    <row r="9" spans="1:8" x14ac:dyDescent="0.25">
      <c r="A9" s="9" t="s">
        <v>10</v>
      </c>
      <c r="B9" s="9"/>
      <c r="C9" s="9" t="s">
        <v>11</v>
      </c>
      <c r="D9" s="60">
        <v>65000</v>
      </c>
      <c r="E9" s="60">
        <v>84338</v>
      </c>
      <c r="F9" s="66">
        <f>100/E13*E9</f>
        <v>2.0488962688262298</v>
      </c>
      <c r="G9" s="66">
        <f t="shared" si="0"/>
        <v>129.75076923076924</v>
      </c>
    </row>
    <row r="10" spans="1:8" x14ac:dyDescent="0.25">
      <c r="A10" s="9" t="s">
        <v>12</v>
      </c>
      <c r="B10" s="9"/>
      <c r="C10" s="9" t="s">
        <v>13</v>
      </c>
      <c r="D10" s="6"/>
      <c r="E10" s="6"/>
      <c r="F10" s="66"/>
      <c r="G10" s="66"/>
    </row>
    <row r="11" spans="1:8" x14ac:dyDescent="0.25">
      <c r="A11" s="9" t="s">
        <v>14</v>
      </c>
      <c r="B11" s="9"/>
      <c r="C11" s="9" t="s">
        <v>15</v>
      </c>
      <c r="D11" s="6"/>
      <c r="E11" s="6"/>
      <c r="F11" s="66"/>
      <c r="G11" s="66"/>
    </row>
    <row r="12" spans="1:8" x14ac:dyDescent="0.25">
      <c r="A12" s="9" t="s">
        <v>16</v>
      </c>
      <c r="B12" s="9"/>
      <c r="C12" s="9" t="s">
        <v>17</v>
      </c>
      <c r="D12" s="60">
        <v>980000</v>
      </c>
      <c r="E12" s="60">
        <v>977220</v>
      </c>
      <c r="F12" s="66">
        <f>100/E13*E12</f>
        <v>23.740454028105578</v>
      </c>
      <c r="G12" s="66">
        <f t="shared" si="0"/>
        <v>99.71632653061225</v>
      </c>
    </row>
    <row r="13" spans="1:8" x14ac:dyDescent="0.25">
      <c r="A13" s="9" t="s">
        <v>18</v>
      </c>
      <c r="B13" s="9"/>
      <c r="C13" s="9" t="s">
        <v>19</v>
      </c>
      <c r="D13" s="60">
        <f>SUM(D5+D8+D9+D12)</f>
        <v>4090000</v>
      </c>
      <c r="E13" s="60">
        <f>SUM(E5+E8+E9+E12)</f>
        <v>4116265</v>
      </c>
      <c r="F13" s="66">
        <f>100/E13*E13</f>
        <v>100</v>
      </c>
      <c r="G13" s="66">
        <f t="shared" si="0"/>
        <v>100.6421760391198</v>
      </c>
    </row>
    <row r="14" spans="1:8" x14ac:dyDescent="0.25">
      <c r="A14" s="24"/>
      <c r="B14" s="25"/>
      <c r="C14" s="25"/>
      <c r="D14" s="25"/>
      <c r="E14" s="25"/>
      <c r="F14" s="25"/>
      <c r="G14" s="25"/>
      <c r="H14" s="25"/>
    </row>
    <row r="15" spans="1:8" ht="15" customHeight="1" x14ac:dyDescent="0.25">
      <c r="A15" s="83"/>
      <c r="B15" s="83"/>
      <c r="C15" s="80" t="s">
        <v>21</v>
      </c>
      <c r="D15" s="80" t="s">
        <v>114</v>
      </c>
      <c r="E15" s="80" t="s">
        <v>115</v>
      </c>
      <c r="F15" s="80" t="s">
        <v>98</v>
      </c>
      <c r="G15" s="4" t="s">
        <v>96</v>
      </c>
    </row>
    <row r="16" spans="1:8" x14ac:dyDescent="0.25">
      <c r="A16" s="83"/>
      <c r="B16" s="83"/>
      <c r="C16" s="80"/>
      <c r="D16" s="80"/>
      <c r="E16" s="80"/>
      <c r="F16" s="80"/>
      <c r="G16" s="4" t="s">
        <v>108</v>
      </c>
    </row>
    <row r="17" spans="1:7" x14ac:dyDescent="0.25">
      <c r="A17" s="83"/>
      <c r="B17" s="83"/>
      <c r="C17" s="80"/>
      <c r="D17" s="80"/>
      <c r="E17" s="80"/>
      <c r="F17" s="80"/>
      <c r="G17" s="4" t="s">
        <v>97</v>
      </c>
    </row>
    <row r="18" spans="1:7" x14ac:dyDescent="0.25">
      <c r="A18" s="7" t="s">
        <v>2</v>
      </c>
      <c r="B18" s="7"/>
      <c r="C18" s="7" t="s">
        <v>22</v>
      </c>
      <c r="D18" s="5"/>
      <c r="E18" s="6"/>
      <c r="F18" s="68"/>
      <c r="G18" s="5"/>
    </row>
    <row r="19" spans="1:7" x14ac:dyDescent="0.25">
      <c r="A19" s="11"/>
      <c r="B19" s="11" t="s">
        <v>4</v>
      </c>
      <c r="C19" s="11" t="s">
        <v>23</v>
      </c>
      <c r="D19" s="12"/>
      <c r="E19" s="23"/>
      <c r="F19" s="69"/>
      <c r="G19" s="12"/>
    </row>
    <row r="20" spans="1:7" x14ac:dyDescent="0.25">
      <c r="A20" s="12"/>
      <c r="B20" s="11" t="s">
        <v>6</v>
      </c>
      <c r="C20" s="11" t="s">
        <v>24</v>
      </c>
      <c r="D20" s="12"/>
      <c r="E20" s="23"/>
      <c r="F20" s="69"/>
      <c r="G20" s="12"/>
    </row>
    <row r="21" spans="1:7" x14ac:dyDescent="0.25">
      <c r="A21" s="11"/>
      <c r="B21" s="11" t="s">
        <v>25</v>
      </c>
      <c r="C21" s="11" t="s">
        <v>26</v>
      </c>
      <c r="D21" s="12"/>
      <c r="E21" s="23"/>
      <c r="F21" s="69"/>
      <c r="G21" s="12"/>
    </row>
    <row r="22" spans="1:7" x14ac:dyDescent="0.25">
      <c r="A22" s="7" t="s">
        <v>27</v>
      </c>
      <c r="B22" s="7"/>
      <c r="C22" s="7" t="s">
        <v>28</v>
      </c>
      <c r="D22" s="60">
        <f>SUM(D23:D27)</f>
        <v>1170000</v>
      </c>
      <c r="E22" s="60">
        <f>SUM(E23:E27)</f>
        <v>1165795</v>
      </c>
      <c r="F22" s="68">
        <f>100/E58*E22</f>
        <v>39.258410892992927</v>
      </c>
      <c r="G22" s="66">
        <f>100/D22*E22</f>
        <v>99.640598290598291</v>
      </c>
    </row>
    <row r="23" spans="1:7" ht="25.5" x14ac:dyDescent="0.25">
      <c r="A23" s="12"/>
      <c r="B23" s="11" t="s">
        <v>29</v>
      </c>
      <c r="C23" s="11" t="s">
        <v>30</v>
      </c>
      <c r="D23" s="61">
        <v>200000</v>
      </c>
      <c r="E23" s="61">
        <v>198027</v>
      </c>
      <c r="F23" s="69">
        <f>100/E58*E23</f>
        <v>6.6686041147085984</v>
      </c>
      <c r="G23" s="67">
        <f t="shared" ref="G23:G56" si="1">100/D23*E23</f>
        <v>99.013500000000008</v>
      </c>
    </row>
    <row r="24" spans="1:7" x14ac:dyDescent="0.25">
      <c r="A24" s="11"/>
      <c r="B24" s="11" t="s">
        <v>31</v>
      </c>
      <c r="C24" s="11" t="s">
        <v>32</v>
      </c>
      <c r="D24" s="61">
        <v>0</v>
      </c>
      <c r="E24" s="61">
        <v>0</v>
      </c>
      <c r="F24" s="69">
        <f>100/E58*E24</f>
        <v>0</v>
      </c>
      <c r="G24" s="67">
        <v>0</v>
      </c>
    </row>
    <row r="25" spans="1:7" x14ac:dyDescent="0.25">
      <c r="A25" s="11"/>
      <c r="B25" s="11" t="s">
        <v>33</v>
      </c>
      <c r="C25" s="11" t="s">
        <v>34</v>
      </c>
      <c r="D25" s="61">
        <v>785000</v>
      </c>
      <c r="E25" s="61">
        <v>783220</v>
      </c>
      <c r="F25" s="69">
        <f>100/E58*E25</f>
        <v>26.375111044059995</v>
      </c>
      <c r="G25" s="67">
        <f t="shared" si="1"/>
        <v>99.773248407643308</v>
      </c>
    </row>
    <row r="26" spans="1:7" x14ac:dyDescent="0.25">
      <c r="A26" s="11"/>
      <c r="B26" s="11" t="s">
        <v>35</v>
      </c>
      <c r="C26" s="11" t="s">
        <v>36</v>
      </c>
      <c r="D26" s="23">
        <v>0</v>
      </c>
      <c r="E26" s="23">
        <v>0</v>
      </c>
      <c r="F26" s="69"/>
      <c r="G26" s="67"/>
    </row>
    <row r="27" spans="1:7" x14ac:dyDescent="0.25">
      <c r="A27" s="11"/>
      <c r="B27" s="11" t="s">
        <v>37</v>
      </c>
      <c r="C27" s="11" t="s">
        <v>38</v>
      </c>
      <c r="D27" s="61">
        <v>185000</v>
      </c>
      <c r="E27" s="61">
        <v>184548</v>
      </c>
      <c r="F27" s="69">
        <f>100/E58*E27</f>
        <v>6.2146957342243354</v>
      </c>
      <c r="G27" s="67">
        <f>100/D27*E27</f>
        <v>99.755675675675676</v>
      </c>
    </row>
    <row r="28" spans="1:7" x14ac:dyDescent="0.25">
      <c r="A28" s="7" t="s">
        <v>10</v>
      </c>
      <c r="B28" s="7"/>
      <c r="C28" s="7" t="s">
        <v>39</v>
      </c>
      <c r="D28" s="60">
        <f>SUM(D29:D40)</f>
        <v>813000</v>
      </c>
      <c r="E28" s="60">
        <f>SUM(E32:E40)</f>
        <v>845662</v>
      </c>
      <c r="F28" s="68">
        <f>100/E58*E28</f>
        <v>28.477859548711553</v>
      </c>
      <c r="G28" s="66">
        <f t="shared" si="1"/>
        <v>104.01746617466173</v>
      </c>
    </row>
    <row r="29" spans="1:7" x14ac:dyDescent="0.25">
      <c r="A29" s="13"/>
      <c r="B29" s="11" t="s">
        <v>40</v>
      </c>
      <c r="C29" s="11" t="s">
        <v>99</v>
      </c>
      <c r="D29" s="23"/>
      <c r="E29" s="23"/>
      <c r="F29" s="69"/>
      <c r="G29" s="67"/>
    </row>
    <row r="30" spans="1:7" x14ac:dyDescent="0.25">
      <c r="A30" s="11"/>
      <c r="B30" s="11" t="s">
        <v>41</v>
      </c>
      <c r="C30" s="11" t="s">
        <v>42</v>
      </c>
      <c r="D30" s="23"/>
      <c r="E30" s="23"/>
      <c r="F30" s="69"/>
      <c r="G30" s="67"/>
    </row>
    <row r="31" spans="1:7" x14ac:dyDescent="0.25">
      <c r="A31" s="12"/>
      <c r="B31" s="11" t="s">
        <v>43</v>
      </c>
      <c r="C31" s="11" t="s">
        <v>44</v>
      </c>
      <c r="D31" s="23"/>
      <c r="E31" s="23"/>
      <c r="F31" s="69"/>
      <c r="G31" s="67"/>
    </row>
    <row r="32" spans="1:7" x14ac:dyDescent="0.25">
      <c r="A32" s="12"/>
      <c r="B32" s="11" t="s">
        <v>45</v>
      </c>
      <c r="C32" s="11" t="s">
        <v>46</v>
      </c>
      <c r="D32" s="61">
        <v>115000</v>
      </c>
      <c r="E32" s="61">
        <v>115700</v>
      </c>
      <c r="F32" s="69">
        <f>100/E58*E32</f>
        <v>3.8962237274300215</v>
      </c>
      <c r="G32" s="67">
        <f t="shared" si="1"/>
        <v>100.60869565217392</v>
      </c>
    </row>
    <row r="33" spans="1:7" x14ac:dyDescent="0.25">
      <c r="A33" s="12"/>
      <c r="B33" s="11"/>
      <c r="C33" s="11" t="s">
        <v>104</v>
      </c>
      <c r="D33" s="61">
        <v>50000</v>
      </c>
      <c r="E33" s="61">
        <v>50000</v>
      </c>
      <c r="F33" s="69">
        <f>100/E58*E33</f>
        <v>1.6837613342394215</v>
      </c>
      <c r="G33" s="67">
        <f t="shared" si="1"/>
        <v>100</v>
      </c>
    </row>
    <row r="34" spans="1:7" x14ac:dyDescent="0.25">
      <c r="A34" s="11"/>
      <c r="B34" s="11" t="s">
        <v>47</v>
      </c>
      <c r="C34" s="11" t="s">
        <v>48</v>
      </c>
      <c r="D34" s="61">
        <v>2000</v>
      </c>
      <c r="E34" s="61">
        <v>1500</v>
      </c>
      <c r="F34" s="69">
        <f>100/E58*E34</f>
        <v>5.0512840027182648E-2</v>
      </c>
      <c r="G34" s="67">
        <f>100/D34*E34</f>
        <v>75</v>
      </c>
    </row>
    <row r="35" spans="1:7" x14ac:dyDescent="0.25">
      <c r="A35" s="12"/>
      <c r="B35" s="11" t="s">
        <v>49</v>
      </c>
      <c r="C35" s="11" t="s">
        <v>50</v>
      </c>
      <c r="D35" s="61">
        <v>18000</v>
      </c>
      <c r="E35" s="61">
        <v>17155</v>
      </c>
      <c r="F35" s="69">
        <f>100/E58*E35</f>
        <v>0.57769851377754555</v>
      </c>
      <c r="G35" s="67">
        <f t="shared" si="1"/>
        <v>95.305555555555557</v>
      </c>
    </row>
    <row r="36" spans="1:7" x14ac:dyDescent="0.25">
      <c r="A36" s="12"/>
      <c r="B36" s="11" t="s">
        <v>51</v>
      </c>
      <c r="C36" s="11" t="s">
        <v>52</v>
      </c>
      <c r="D36" s="61">
        <v>150000</v>
      </c>
      <c r="E36" s="61">
        <v>149689</v>
      </c>
      <c r="F36" s="69">
        <f>100/E58*E36</f>
        <v>5.0408110072192951</v>
      </c>
      <c r="G36" s="67">
        <f t="shared" si="1"/>
        <v>99.792666666666662</v>
      </c>
    </row>
    <row r="37" spans="1:7" x14ac:dyDescent="0.25">
      <c r="A37" s="12"/>
      <c r="B37" s="11" t="s">
        <v>53</v>
      </c>
      <c r="C37" s="11" t="s">
        <v>54</v>
      </c>
      <c r="D37" s="61">
        <v>11000</v>
      </c>
      <c r="E37" s="61">
        <v>10187</v>
      </c>
      <c r="F37" s="69">
        <f>100/E58*E37</f>
        <v>0.34304953423793977</v>
      </c>
      <c r="G37" s="67">
        <f t="shared" si="1"/>
        <v>92.609090909090909</v>
      </c>
    </row>
    <row r="38" spans="1:7" x14ac:dyDescent="0.25">
      <c r="A38" s="12"/>
      <c r="B38" s="11" t="s">
        <v>55</v>
      </c>
      <c r="C38" s="11" t="s">
        <v>56</v>
      </c>
      <c r="D38" s="61">
        <v>0</v>
      </c>
      <c r="E38" s="23">
        <v>0</v>
      </c>
      <c r="F38" s="69">
        <f>100/E58*E38</f>
        <v>0</v>
      </c>
      <c r="G38" s="67"/>
    </row>
    <row r="39" spans="1:7" x14ac:dyDescent="0.25">
      <c r="A39" s="12"/>
      <c r="B39" s="11" t="s">
        <v>57</v>
      </c>
      <c r="C39" s="11" t="s">
        <v>58</v>
      </c>
      <c r="D39" s="61">
        <v>445000</v>
      </c>
      <c r="E39" s="61">
        <v>445147</v>
      </c>
      <c r="F39" s="69">
        <f>100/E58*E39</f>
        <v>14.990426133053516</v>
      </c>
      <c r="G39" s="67">
        <f t="shared" si="1"/>
        <v>100.03303370786517</v>
      </c>
    </row>
    <row r="40" spans="1:7" x14ac:dyDescent="0.25">
      <c r="A40" s="12"/>
      <c r="B40" s="11"/>
      <c r="C40" s="11" t="s">
        <v>107</v>
      </c>
      <c r="D40" s="61">
        <v>22000</v>
      </c>
      <c r="E40" s="61">
        <v>56284</v>
      </c>
      <c r="F40" s="69">
        <f>100/E58*E40</f>
        <v>1.8953764587266322</v>
      </c>
      <c r="G40" s="67">
        <f t="shared" si="1"/>
        <v>255.83636363636361</v>
      </c>
    </row>
    <row r="41" spans="1:7" x14ac:dyDescent="0.25">
      <c r="A41" s="7" t="s">
        <v>12</v>
      </c>
      <c r="B41" s="7"/>
      <c r="C41" s="7" t="s">
        <v>59</v>
      </c>
      <c r="D41" s="60">
        <f>SUM(D42:D46)</f>
        <v>140000</v>
      </c>
      <c r="E41" s="60">
        <f>SUM(E42:E46)</f>
        <v>139938</v>
      </c>
      <c r="F41" s="68">
        <f>100/E58*E41</f>
        <v>4.7124438718159238</v>
      </c>
      <c r="G41" s="66">
        <f t="shared" si="1"/>
        <v>99.955714285714279</v>
      </c>
    </row>
    <row r="42" spans="1:7" x14ac:dyDescent="0.25">
      <c r="A42" s="11"/>
      <c r="B42" s="11" t="s">
        <v>60</v>
      </c>
      <c r="C42" s="11" t="s">
        <v>61</v>
      </c>
      <c r="D42" s="23"/>
      <c r="E42" s="23"/>
      <c r="F42" s="69"/>
      <c r="G42" s="67"/>
    </row>
    <row r="43" spans="1:7" x14ac:dyDescent="0.25">
      <c r="A43" s="11"/>
      <c r="B43" s="11" t="s">
        <v>62</v>
      </c>
      <c r="C43" s="11" t="s">
        <v>63</v>
      </c>
      <c r="D43" s="23"/>
      <c r="E43" s="23"/>
      <c r="F43" s="69"/>
      <c r="G43" s="67"/>
    </row>
    <row r="44" spans="1:7" x14ac:dyDescent="0.25">
      <c r="A44" s="11"/>
      <c r="B44" s="11" t="s">
        <v>64</v>
      </c>
      <c r="C44" s="11" t="s">
        <v>65</v>
      </c>
      <c r="D44" s="23"/>
      <c r="E44" s="23"/>
      <c r="F44" s="69"/>
      <c r="G44" s="67"/>
    </row>
    <row r="45" spans="1:7" x14ac:dyDescent="0.25">
      <c r="A45" s="14"/>
      <c r="B45" s="11" t="s">
        <v>66</v>
      </c>
      <c r="C45" s="11" t="s">
        <v>67</v>
      </c>
      <c r="D45" s="61">
        <v>0</v>
      </c>
      <c r="E45" s="23">
        <v>0</v>
      </c>
      <c r="F45" s="69">
        <f>100/E58*E45</f>
        <v>0</v>
      </c>
      <c r="G45" s="67">
        <v>0</v>
      </c>
    </row>
    <row r="46" spans="1:7" x14ac:dyDescent="0.25">
      <c r="A46" s="13"/>
      <c r="B46" s="11" t="s">
        <v>68</v>
      </c>
      <c r="C46" s="11" t="s">
        <v>69</v>
      </c>
      <c r="D46" s="61">
        <v>140000</v>
      </c>
      <c r="E46" s="61">
        <v>139938</v>
      </c>
      <c r="F46" s="69">
        <f>100/E58*E46</f>
        <v>4.7124438718159238</v>
      </c>
      <c r="G46" s="67">
        <f t="shared" si="1"/>
        <v>99.955714285714279</v>
      </c>
    </row>
    <row r="47" spans="1:7" x14ac:dyDescent="0.25">
      <c r="A47" s="7" t="s">
        <v>14</v>
      </c>
      <c r="B47" s="7"/>
      <c r="C47" s="7" t="s">
        <v>70</v>
      </c>
      <c r="D47" s="6"/>
      <c r="E47" s="6"/>
      <c r="F47" s="68"/>
      <c r="G47" s="66"/>
    </row>
    <row r="48" spans="1:7" x14ac:dyDescent="0.25">
      <c r="A48" s="11"/>
      <c r="B48" s="11" t="s">
        <v>71</v>
      </c>
      <c r="C48" s="11" t="s">
        <v>72</v>
      </c>
      <c r="D48" s="23"/>
      <c r="E48" s="23"/>
      <c r="F48" s="69"/>
      <c r="G48" s="67"/>
    </row>
    <row r="49" spans="1:7" x14ac:dyDescent="0.25">
      <c r="A49" s="11"/>
      <c r="B49" s="11" t="s">
        <v>73</v>
      </c>
      <c r="C49" s="11" t="s">
        <v>74</v>
      </c>
      <c r="D49" s="23"/>
      <c r="E49" s="23"/>
      <c r="F49" s="69"/>
      <c r="G49" s="67"/>
    </row>
    <row r="50" spans="1:7" x14ac:dyDescent="0.25">
      <c r="A50" s="7" t="s">
        <v>16</v>
      </c>
      <c r="B50" s="7"/>
      <c r="C50" s="7" t="s">
        <v>75</v>
      </c>
      <c r="D50" s="60">
        <f>SUM(D51:D55)</f>
        <v>722000</v>
      </c>
      <c r="E50" s="60">
        <f>SUM(E51:E53)</f>
        <v>740338</v>
      </c>
      <c r="F50" s="68">
        <f>100/E58*E50</f>
        <v>24.931049973362899</v>
      </c>
      <c r="G50" s="66">
        <f t="shared" si="1"/>
        <v>102.53988919667592</v>
      </c>
    </row>
    <row r="51" spans="1:7" x14ac:dyDescent="0.25">
      <c r="A51" s="11"/>
      <c r="B51" s="11" t="s">
        <v>76</v>
      </c>
      <c r="C51" s="11" t="s">
        <v>77</v>
      </c>
      <c r="D51" s="61">
        <v>590000</v>
      </c>
      <c r="E51" s="61">
        <v>590005</v>
      </c>
      <c r="F51" s="69">
        <f>100/E58*E51</f>
        <v>19.868552120158597</v>
      </c>
      <c r="G51" s="67">
        <f t="shared" si="1"/>
        <v>100.00084745762713</v>
      </c>
    </row>
    <row r="52" spans="1:7" x14ac:dyDescent="0.25">
      <c r="A52" s="11"/>
      <c r="B52" s="11" t="s">
        <v>78</v>
      </c>
      <c r="C52" s="11" t="s">
        <v>79</v>
      </c>
      <c r="D52" s="61">
        <v>126000</v>
      </c>
      <c r="E52" s="61">
        <v>144062</v>
      </c>
      <c r="F52" s="69">
        <f>100/E58*E52</f>
        <v>4.8513205066639911</v>
      </c>
      <c r="G52" s="67">
        <f t="shared" si="1"/>
        <v>114.33492063492064</v>
      </c>
    </row>
    <row r="53" spans="1:7" x14ac:dyDescent="0.25">
      <c r="A53" s="12"/>
      <c r="B53" s="11" t="s">
        <v>80</v>
      </c>
      <c r="C53" s="11" t="s">
        <v>81</v>
      </c>
      <c r="D53" s="61">
        <v>6000</v>
      </c>
      <c r="E53" s="61">
        <v>6271</v>
      </c>
      <c r="F53" s="69">
        <f>100/E58*E53</f>
        <v>0.21117734654030826</v>
      </c>
      <c r="G53" s="67">
        <f t="shared" si="1"/>
        <v>104.51666666666667</v>
      </c>
    </row>
    <row r="54" spans="1:7" x14ac:dyDescent="0.25">
      <c r="A54" s="12"/>
      <c r="B54" s="11"/>
      <c r="C54" s="11" t="s">
        <v>110</v>
      </c>
      <c r="D54" s="61">
        <v>0</v>
      </c>
      <c r="E54" s="61">
        <v>77809</v>
      </c>
      <c r="F54" s="69">
        <v>0</v>
      </c>
      <c r="G54" s="67">
        <v>0</v>
      </c>
    </row>
    <row r="55" spans="1:7" x14ac:dyDescent="0.25">
      <c r="A55" s="12"/>
      <c r="B55" s="11" t="s">
        <v>82</v>
      </c>
      <c r="C55" s="11" t="s">
        <v>83</v>
      </c>
      <c r="D55" s="23"/>
      <c r="E55" s="23"/>
      <c r="F55" s="69"/>
      <c r="G55" s="67"/>
    </row>
    <row r="56" spans="1:7" x14ac:dyDescent="0.25">
      <c r="A56" s="7" t="s">
        <v>18</v>
      </c>
      <c r="B56" s="7"/>
      <c r="C56" s="7" t="s">
        <v>84</v>
      </c>
      <c r="D56" s="60">
        <v>90000</v>
      </c>
      <c r="E56" s="60">
        <v>0</v>
      </c>
      <c r="F56" s="68">
        <f>100/E58*E56</f>
        <v>0</v>
      </c>
      <c r="G56" s="66">
        <f t="shared" si="1"/>
        <v>0</v>
      </c>
    </row>
    <row r="57" spans="1:7" x14ac:dyDescent="0.25">
      <c r="A57" s="7" t="s">
        <v>85</v>
      </c>
      <c r="B57" s="7"/>
      <c r="C57" s="7" t="s">
        <v>86</v>
      </c>
      <c r="D57" s="6"/>
      <c r="E57" s="6"/>
      <c r="F57" s="5"/>
      <c r="G57" s="5"/>
    </row>
    <row r="58" spans="1:7" ht="15.75" x14ac:dyDescent="0.25">
      <c r="A58" s="81"/>
      <c r="B58" s="81"/>
      <c r="C58" s="10" t="s">
        <v>87</v>
      </c>
      <c r="D58" s="62">
        <f>SUM(D22+D28+D41+D50+D56)</f>
        <v>2935000</v>
      </c>
      <c r="E58" s="62">
        <f>SUM(E22+E28+E41+E50+E54+E56)</f>
        <v>2969542</v>
      </c>
      <c r="F58" s="70">
        <f>100/E58*E58</f>
        <v>100.00000000000001</v>
      </c>
      <c r="G58" s="70">
        <f>100/D58*E58</f>
        <v>101.17689948892674</v>
      </c>
    </row>
    <row r="59" spans="1:7" x14ac:dyDescent="0.25">
      <c r="A59" s="82"/>
      <c r="B59" s="82"/>
      <c r="C59" s="26" t="s">
        <v>109</v>
      </c>
      <c r="D59" s="74" t="s">
        <v>118</v>
      </c>
      <c r="E59" s="74" t="s">
        <v>117</v>
      </c>
      <c r="F59" s="27"/>
      <c r="G59" s="27"/>
    </row>
    <row r="60" spans="1:7" x14ac:dyDescent="0.25">
      <c r="A60" s="12"/>
      <c r="B60" s="12"/>
      <c r="C60" s="13"/>
      <c r="D60" s="75">
        <v>153000</v>
      </c>
      <c r="E60" s="75">
        <v>152000</v>
      </c>
      <c r="F60" s="12"/>
      <c r="G60" s="12"/>
    </row>
    <row r="61" spans="1:7" x14ac:dyDescent="0.25">
      <c r="A61" s="15" t="s">
        <v>88</v>
      </c>
      <c r="B61" s="15"/>
      <c r="C61" s="16" t="s">
        <v>89</v>
      </c>
      <c r="D61" s="63"/>
      <c r="E61" s="63"/>
      <c r="F61" s="17"/>
      <c r="G61" s="17"/>
    </row>
    <row r="62" spans="1:7" ht="30" x14ac:dyDescent="0.25">
      <c r="A62" s="11"/>
      <c r="B62" s="11"/>
      <c r="C62" s="18" t="s">
        <v>90</v>
      </c>
      <c r="D62" s="23"/>
      <c r="E62" s="23"/>
      <c r="F62" s="12"/>
      <c r="G62" s="12"/>
    </row>
    <row r="63" spans="1:7" x14ac:dyDescent="0.25">
      <c r="A63" s="11"/>
      <c r="B63" s="11"/>
      <c r="C63" s="18" t="s">
        <v>91</v>
      </c>
      <c r="D63" s="23"/>
      <c r="E63" s="23"/>
      <c r="F63" s="12"/>
      <c r="G63" s="12"/>
    </row>
    <row r="64" spans="1:7" x14ac:dyDescent="0.25">
      <c r="A64" s="19"/>
      <c r="B64" s="19"/>
      <c r="C64" s="10" t="s">
        <v>92</v>
      </c>
      <c r="D64" s="64"/>
      <c r="E64" s="64"/>
      <c r="F64" s="20"/>
      <c r="G64" s="20"/>
    </row>
    <row r="65" spans="1:7" x14ac:dyDescent="0.25">
      <c r="A65" s="12"/>
      <c r="B65" s="12"/>
      <c r="C65" s="13"/>
      <c r="D65" s="23"/>
      <c r="E65" s="23"/>
      <c r="F65" s="12"/>
      <c r="G65" s="12"/>
    </row>
    <row r="66" spans="1:7" ht="18.75" x14ac:dyDescent="0.25">
      <c r="A66" s="78" t="s">
        <v>93</v>
      </c>
      <c r="B66" s="78"/>
      <c r="C66" s="21" t="s">
        <v>94</v>
      </c>
      <c r="D66" s="72">
        <v>2935000</v>
      </c>
      <c r="E66" s="72">
        <v>2969542</v>
      </c>
      <c r="F66" s="73">
        <v>100</v>
      </c>
      <c r="G66" s="73">
        <v>85.58</v>
      </c>
    </row>
    <row r="67" spans="1:7" ht="18.75" x14ac:dyDescent="0.25">
      <c r="A67" s="3"/>
      <c r="D67" s="65"/>
    </row>
    <row r="68" spans="1:7" ht="18.75" x14ac:dyDescent="0.25">
      <c r="A68" s="3"/>
      <c r="C68" t="s">
        <v>116</v>
      </c>
      <c r="D68" s="65"/>
    </row>
  </sheetData>
  <mergeCells count="15">
    <mergeCell ref="E2:E4"/>
    <mergeCell ref="A58:B58"/>
    <mergeCell ref="A59:B59"/>
    <mergeCell ref="A66:B66"/>
    <mergeCell ref="F2:F4"/>
    <mergeCell ref="A15:A17"/>
    <mergeCell ref="B15:B17"/>
    <mergeCell ref="C15:C17"/>
    <mergeCell ref="D15:D17"/>
    <mergeCell ref="E15:E17"/>
    <mergeCell ref="F15:F17"/>
    <mergeCell ref="A2:A4"/>
    <mergeCell ref="B2:B4"/>
    <mergeCell ref="C2:C4"/>
    <mergeCell ref="D2:D4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Program rada</vt:lpstr>
      <vt:lpstr>Izvješće</vt:lpstr>
      <vt:lpstr>'Program rada'!_Hlk54087109</vt:lpstr>
      <vt:lpstr>Izvješće!_Hlk54516215</vt:lpstr>
      <vt:lpstr>'Program rada'!_Toc55895370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Jure Galić</dc:creator>
  <cp:lastModifiedBy>Barbara</cp:lastModifiedBy>
  <cp:lastPrinted>2023-02-14T09:05:34Z</cp:lastPrinted>
  <dcterms:created xsi:type="dcterms:W3CDTF">2015-06-05T18:17:20Z</dcterms:created>
  <dcterms:modified xsi:type="dcterms:W3CDTF">2023-03-27T08:36:49Z</dcterms:modified>
</cp:coreProperties>
</file>