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'List1'!$A$1:$H$140</definedName>
  </definedNames>
  <calcPr fullCalcOnLoad="1"/>
</workbook>
</file>

<file path=xl/sharedStrings.xml><?xml version="1.0" encoding="utf-8"?>
<sst xmlns="http://schemas.openxmlformats.org/spreadsheetml/2006/main" count="209" uniqueCount="172">
  <si>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</si>
  <si>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</si>
  <si>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</si>
  <si>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</si>
  <si>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</si>
  <si>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</si>
  <si>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</si>
  <si>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</si>
  <si>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</si>
  <si>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</si>
  <si>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</si>
  <si>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</si>
  <si>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</si>
  <si>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</si>
  <si>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</si>
  <si>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</si>
  <si>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</si>
  <si>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</si>
  <si>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</si>
  <si>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</si>
  <si>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</si>
  <si>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</si>
  <si>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</si>
  <si>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</si>
  <si>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</si>
  <si>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</si>
  <si>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</si>
  <si>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</si>
  <si>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</si>
  <si>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</si>
  <si>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</si>
  <si>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</si>
  <si>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</si>
  <si>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</si>
  <si>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</si>
  <si>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</si>
  <si>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</si>
  <si>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</si>
  <si>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</si>
  <si>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</si>
  <si>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</si>
  <si>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</si>
  <si>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</si>
  <si>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2.3.</t>
  </si>
  <si>
    <t>Brošure i ostali tiskani materijali</t>
  </si>
  <si>
    <t>2.4.</t>
  </si>
  <si>
    <t>Suveniri i promo materijali</t>
  </si>
  <si>
    <t>2.5.</t>
  </si>
  <si>
    <t>Info table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</si>
  <si>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</si>
  <si>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</si>
  <si>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</si>
  <si>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</si>
  <si>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</si>
  <si>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</si>
  <si>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</si>
  <si>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</si>
  <si>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</si>
  <si>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</si>
  <si>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</si>
  <si>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</si>
  <si>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</si>
  <si>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</si>
  <si>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</si>
  <si>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</si>
  <si>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</si>
  <si>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</si>
  <si>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</si>
  <si>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</si>
  <si>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</si>
  <si>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</si>
  <si>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</si>
  <si>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</si>
  <si>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Smeđa signalizacija</t>
  </si>
  <si>
    <t>1.2.</t>
  </si>
  <si>
    <t>Studijska putovanja</t>
  </si>
  <si>
    <t>Oglašavanje u promotivnim kampanjama javnog i privatnog sektora</t>
  </si>
  <si>
    <t xml:space="preserve">Koordinacija subjekata koji su neposredno ili posredno uključeni u turistički promet </t>
  </si>
  <si>
    <t>Poticanje i pomaganje razvoja turizma na područjima koja nisu turistički razvijena</t>
  </si>
  <si>
    <t>Nagrade i priznanja (Projekt Volim Hrvatsku i ostalo)</t>
  </si>
  <si>
    <t>1a.</t>
  </si>
  <si>
    <t>Boravišna pristojba 65%</t>
  </si>
  <si>
    <t>1b.</t>
  </si>
  <si>
    <t>Boravišna pristojba od nautike</t>
  </si>
  <si>
    <t>Boravišna pristojba - dug</t>
  </si>
  <si>
    <t>*uređenje plaža</t>
  </si>
  <si>
    <t>*uređenje turističkog mjesta</t>
  </si>
  <si>
    <t>*čišćenje plaža</t>
  </si>
  <si>
    <t>*Wi-Fi mreža/besplatni Internet</t>
  </si>
  <si>
    <t>*karneval/zimski, ljetni</t>
  </si>
  <si>
    <t>*uskršnji doručak na Gradskom trgu</t>
  </si>
  <si>
    <t>*festival čipke</t>
  </si>
  <si>
    <t>*dan Domovinske zahvalnosti</t>
  </si>
  <si>
    <t>*Vela Gospa</t>
  </si>
  <si>
    <t>*Mala Gospa</t>
  </si>
  <si>
    <t>*paški biciklistički maraton</t>
  </si>
  <si>
    <t>*nastup dječjeg zbora Vijolice</t>
  </si>
  <si>
    <t>*ostale potpore</t>
  </si>
  <si>
    <t>*oglašavanje u tisku</t>
  </si>
  <si>
    <t>Internet portal</t>
  </si>
  <si>
    <t>WEB stranice</t>
  </si>
  <si>
    <t>*biciklistička karta</t>
  </si>
  <si>
    <t>*plan plaža i spomenika</t>
  </si>
  <si>
    <t>*izrada kalendara</t>
  </si>
  <si>
    <t>*promidžbene vrećice</t>
  </si>
  <si>
    <t xml:space="preserve">*nastup KUD-a </t>
  </si>
  <si>
    <t>TURISTIČKA ZAJEDNICA GRADA PAGA - PAG</t>
  </si>
  <si>
    <t>*akcija čišćenja obale, podmorja i okoliša</t>
  </si>
  <si>
    <t>*windsurfing</t>
  </si>
  <si>
    <t>Skladište i logistika</t>
  </si>
  <si>
    <t>Boravišna pristojba tekuća godina</t>
  </si>
  <si>
    <t xml:space="preserve">*za programske aktivnosti </t>
  </si>
  <si>
    <t>*za funkcioniranje turističkog ureda</t>
  </si>
  <si>
    <t xml:space="preserve">*prospekt </t>
  </si>
  <si>
    <t>*plan Grada/mjesta</t>
  </si>
  <si>
    <t>*sajmovi u inozemstvu</t>
  </si>
  <si>
    <t>*suradnja s prijateljskim gradovima /  Slavkov,Szigetvar,Kiev</t>
  </si>
  <si>
    <t>*nepredviđene manifestacije</t>
  </si>
  <si>
    <t>*gastro dani otoka Paga</t>
  </si>
  <si>
    <t>novogodišnji promidžbeni materijal</t>
  </si>
  <si>
    <t>ostali tiskani promidžbeni materijali</t>
  </si>
  <si>
    <t>*Lepoglava/festival čipke</t>
  </si>
  <si>
    <t>EKO Pag</t>
  </si>
  <si>
    <t>*brošura:program ljetnih događanja</t>
  </si>
  <si>
    <t xml:space="preserve">  - proračun Grada Paga</t>
  </si>
  <si>
    <t xml:space="preserve">  - proračun Županije</t>
  </si>
  <si>
    <t>*uređenje biciklističkih staza</t>
  </si>
  <si>
    <t>*ribarske fešte i brudetijada</t>
  </si>
  <si>
    <t>Facebook page</t>
  </si>
  <si>
    <t>*sajmovi u zemlji</t>
  </si>
  <si>
    <t>*Celje/Slovenija/okusi i zvuci Paga</t>
  </si>
  <si>
    <t>PRIJENOS VIŠKA U IDUĆU GODINU - POKRIVANJE MANJKA U IDUĆOJ GODINI (SVEUKUPNI PRIHODI UMANJENI ZA SVEUKUPNE RASHODE)NOVČANI TIJEK</t>
  </si>
  <si>
    <t>*promenadni ljetni koncerti i zabave</t>
  </si>
  <si>
    <t>*prezentacija paške nošnje tijekom sezone</t>
  </si>
  <si>
    <t>*PagArtFest</t>
  </si>
  <si>
    <t>Pointers Pag</t>
  </si>
  <si>
    <t>Poticanje i sudjelovanje u uređenju grada/mjesta/ (osim izgradnje komunalne infrastrukture)</t>
  </si>
  <si>
    <t>- donacije za zimski paški karneval</t>
  </si>
  <si>
    <t>- prihodi od financijske imovine</t>
  </si>
  <si>
    <t>-ostali nespomenuti prihodi</t>
  </si>
  <si>
    <t>Google Adwords (SEM)</t>
  </si>
  <si>
    <t>*oglašavanje na reklamnom panou</t>
  </si>
  <si>
    <t>*prospekt Paški karneval</t>
  </si>
  <si>
    <t>- prihodi od prodaje robe i usluga</t>
  </si>
  <si>
    <t>*udruženo oglašava.-marketinške usluge TZZŽ</t>
  </si>
  <si>
    <t>Opće oglašavanje (oglašavanje u tisku, TV oglaš.)</t>
  </si>
  <si>
    <t xml:space="preserve">  * sufinanciranje manifestacija od TZZŽ</t>
  </si>
  <si>
    <t xml:space="preserve">     gastro dani otoka Paga</t>
  </si>
  <si>
    <t xml:space="preserve">  * ostali prihodi</t>
  </si>
  <si>
    <t>KUMULATIVNI FINANCIJSKI IZVJEŠTAJ I-XII 2017.</t>
  </si>
  <si>
    <t>REBALANS 2017.</t>
  </si>
  <si>
    <t xml:space="preserve">     IZVRŠENJE  2017.</t>
  </si>
  <si>
    <t xml:space="preserve">indeks izvrš/ rebal. </t>
  </si>
  <si>
    <t>STRUKTURA  2017</t>
  </si>
  <si>
    <t xml:space="preserve">     IZVRŠENJE  2016.</t>
  </si>
  <si>
    <t>indeks 2017/2016</t>
  </si>
  <si>
    <t xml:space="preserve">     58.ljetni paški karneval</t>
  </si>
  <si>
    <t xml:space="preserve">     8.međunarodni festival čipke</t>
  </si>
  <si>
    <t>*županijski susreti puhačkih orkestara</t>
  </si>
  <si>
    <t>*malonogometni turnir Vlašići</t>
  </si>
  <si>
    <t>*ronilačke igre</t>
  </si>
  <si>
    <t>*biciklistički maraton Natura</t>
  </si>
  <si>
    <t>*susret županijskih društava prijatelja Hajduka</t>
  </si>
  <si>
    <t>*susret bajkera MK Paška bura</t>
  </si>
  <si>
    <t>*bila noć</t>
  </si>
  <si>
    <t>*otočni sajam Vlašići</t>
  </si>
  <si>
    <t>*treking kamp</t>
  </si>
  <si>
    <t>*oglašavanje na TV</t>
  </si>
  <si>
    <r>
      <t xml:space="preserve">OSTALO </t>
    </r>
    <r>
      <rPr>
        <sz val="11"/>
        <rFont val="Calibri"/>
        <family val="2"/>
      </rPr>
      <t>(planovi razvoja turizma, strateški marketing planovi i ostalo)</t>
    </r>
  </si>
  <si>
    <t>STRUKTURA  2017.</t>
  </si>
  <si>
    <t>Pag, veljača 2018.</t>
  </si>
  <si>
    <t xml:space="preserve">*veslačka regata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</si>
</sst>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20"/>
      <name val="Calibri"/>
      <family val="2"/>
    </font>
    <font>
      <sz val="14"/>
      <color indexed="10"/>
      <name val="Calibri"/>
      <family val="2"/>
    </font>
    <font>
      <sz val="16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2" fillId="32" borderId="0" xfId="0" applyFont="1" applyFill="1" applyAlignment="1">
      <alignment horizontal="center" wrapText="1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3" fontId="15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3" fontId="15" fillId="32" borderId="10" xfId="0" applyNumberFormat="1" applyFont="1" applyFill="1" applyBorder="1" applyAlignment="1">
      <alignment/>
    </xf>
    <xf numFmtId="1" fontId="15" fillId="32" borderId="10" xfId="0" applyNumberFormat="1" applyFont="1" applyFill="1" applyBorder="1" applyAlignment="1">
      <alignment/>
    </xf>
    <xf numFmtId="4" fontId="15" fillId="32" borderId="11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wrapText="1"/>
    </xf>
    <xf numFmtId="3" fontId="14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 wrapText="1" indent="2"/>
    </xf>
    <xf numFmtId="0" fontId="13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left" wrapText="1" indent="2"/>
    </xf>
    <xf numFmtId="0" fontId="0" fillId="32" borderId="10" xfId="0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wrapText="1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2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3" fontId="15" fillId="33" borderId="0" xfId="0" applyNumberFormat="1" applyFont="1" applyFill="1" applyAlignment="1">
      <alignment/>
    </xf>
    <xf numFmtId="0" fontId="15" fillId="32" borderId="10" xfId="0" applyFont="1" applyFill="1" applyBorder="1" applyAlignment="1">
      <alignment horizontal="left" wrapText="1" indent="1"/>
    </xf>
    <xf numFmtId="0" fontId="14" fillId="0" borderId="10" xfId="0" applyFont="1" applyFill="1" applyBorder="1" applyAlignment="1">
      <alignment horizontal="left" wrapText="1" indent="1"/>
    </xf>
    <xf numFmtId="0" fontId="14" fillId="32" borderId="10" xfId="0" applyFont="1" applyFill="1" applyBorder="1" applyAlignment="1">
      <alignment horizontal="left" wrapText="1" indent="1"/>
    </xf>
    <xf numFmtId="2" fontId="15" fillId="32" borderId="10" xfId="0" applyNumberFormat="1" applyFont="1" applyFill="1" applyBorder="1" applyAlignment="1">
      <alignment horizontal="center" vertical="center"/>
    </xf>
    <xf numFmtId="1" fontId="14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wrapText="1"/>
    </xf>
    <xf numFmtId="3" fontId="15" fillId="32" borderId="0" xfId="0" applyNumberFormat="1" applyFont="1" applyFill="1" applyBorder="1" applyAlignment="1">
      <alignment/>
    </xf>
    <xf numFmtId="3" fontId="17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/>
    </xf>
    <xf numFmtId="4" fontId="15" fillId="32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3" fontId="1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" fontId="15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4" fontId="15" fillId="34" borderId="11" xfId="0" applyNumberFormat="1" applyFont="1" applyFill="1" applyBorder="1" applyAlignment="1">
      <alignment/>
    </xf>
    <xf numFmtId="4" fontId="14" fillId="34" borderId="11" xfId="0" applyNumberFormat="1" applyFont="1" applyFill="1" applyBorder="1" applyAlignment="1">
      <alignment/>
    </xf>
    <xf numFmtId="4" fontId="15" fillId="34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tabSelected="1" zoomScaleSheetLayoutView="65" zoomScalePageLayoutView="0" workbookViewId="0" topLeftCell="A10">
      <selection activeCell="J26" sqref="J26"/>
    </sheetView>
  </sheetViews>
  <sheetFormatPr defaultColWidth="9.140625" defaultRowHeight="15"/>
  <cols>
    <col min="1" max="1" width="8.7109375" style="18" customWidth="1"/>
    <col min="2" max="2" width="54.00390625" style="82" customWidth="1"/>
    <col min="3" max="3" width="12.8515625" style="85" customWidth="1"/>
    <col min="4" max="4" width="13.7109375" style="19" customWidth="1"/>
    <col min="5" max="5" width="11.7109375" style="20" customWidth="1"/>
    <col min="6" max="6" width="13.140625" style="21" customWidth="1"/>
    <col min="7" max="7" width="13.28125" style="19" customWidth="1"/>
    <col min="8" max="8" width="12.140625" style="20" customWidth="1"/>
    <col min="10" max="10" width="11.7109375" style="0" bestFit="1" customWidth="1"/>
  </cols>
  <sheetData>
    <row r="1" spans="1:256" s="90" customFormat="1" ht="18.75">
      <c r="A1" s="100" t="s">
        <v>106</v>
      </c>
      <c r="B1" s="101"/>
      <c r="C1" s="101"/>
      <c r="D1" s="87"/>
      <c r="E1" s="88"/>
      <c r="F1" s="89"/>
      <c r="G1" s="87"/>
      <c r="H1" s="88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90" customFormat="1" ht="18.75">
      <c r="A2" s="98" t="s">
        <v>149</v>
      </c>
      <c r="B2" s="99"/>
      <c r="C2" s="99"/>
      <c r="D2" s="99"/>
      <c r="E2" s="99"/>
      <c r="F2" s="99"/>
      <c r="G2" s="99"/>
      <c r="H2" s="88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4" customFormat="1" ht="30">
      <c r="A3" s="22" t="s">
        <v>0</v>
      </c>
      <c r="B3" s="22" t="s">
        <v>1</v>
      </c>
      <c r="C3" s="22" t="s">
        <v>150</v>
      </c>
      <c r="D3" s="23" t="s">
        <v>151</v>
      </c>
      <c r="E3" s="24" t="s">
        <v>152</v>
      </c>
      <c r="F3" s="25" t="s">
        <v>169</v>
      </c>
      <c r="G3" s="23" t="s">
        <v>154</v>
      </c>
      <c r="H3" s="24" t="s">
        <v>155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3" customFormat="1" ht="19.5" customHeight="1">
      <c r="A4" s="26" t="s">
        <v>2</v>
      </c>
      <c r="B4" s="27" t="s">
        <v>3</v>
      </c>
      <c r="C4" s="28">
        <f>SUM(C5+C8)</f>
        <v>2810600</v>
      </c>
      <c r="D4" s="28">
        <f>SUM(D5+D8)</f>
        <v>2780973</v>
      </c>
      <c r="E4" s="29">
        <f>SUM(D4*100/C4)</f>
        <v>98.94588344125809</v>
      </c>
      <c r="F4" s="40">
        <f aca="true" t="shared" si="0" ref="F4:F26">SUM(D4*100/4165651)</f>
        <v>66.75962532626953</v>
      </c>
      <c r="G4" s="28">
        <f>SUM(G5+G8)</f>
        <v>2612707</v>
      </c>
      <c r="H4" s="29">
        <f>SUM(D4*100/G4)</f>
        <v>106.44029353463668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9.5" customHeight="1">
      <c r="A5" s="30" t="s">
        <v>80</v>
      </c>
      <c r="B5" s="31" t="s">
        <v>81</v>
      </c>
      <c r="C5" s="32">
        <f>SUM(C6:C7)</f>
        <v>2646000</v>
      </c>
      <c r="D5" s="32">
        <f>SUM(D6:D7)</f>
        <v>2615713</v>
      </c>
      <c r="E5" s="33">
        <f aca="true" t="shared" si="1" ref="E5:E27">SUM(D5*100/C5)</f>
        <v>98.85536659108088</v>
      </c>
      <c r="F5" s="94">
        <f t="shared" si="0"/>
        <v>62.792418279879904</v>
      </c>
      <c r="G5" s="32">
        <f>SUM(G6:G7)</f>
        <v>2430627</v>
      </c>
      <c r="H5" s="33">
        <f aca="true" t="shared" si="2" ref="H5:H27">SUM(D5*100/G5)</f>
        <v>107.61474302721068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19.5" customHeight="1">
      <c r="A6" s="35" t="s">
        <v>25</v>
      </c>
      <c r="B6" s="36" t="s">
        <v>110</v>
      </c>
      <c r="C6" s="37">
        <v>2505000</v>
      </c>
      <c r="D6" s="37">
        <v>2455363</v>
      </c>
      <c r="E6" s="38">
        <f t="shared" si="1"/>
        <v>98.01848303393214</v>
      </c>
      <c r="F6" s="95">
        <f t="shared" si="0"/>
        <v>58.94307996517231</v>
      </c>
      <c r="G6" s="37">
        <v>2380988</v>
      </c>
      <c r="H6" s="38">
        <f t="shared" si="2"/>
        <v>103.12370326939909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19.5" customHeight="1">
      <c r="A7" s="35" t="s">
        <v>74</v>
      </c>
      <c r="B7" s="36" t="s">
        <v>84</v>
      </c>
      <c r="C7" s="37">
        <v>141000</v>
      </c>
      <c r="D7" s="37">
        <v>160350</v>
      </c>
      <c r="E7" s="38">
        <f t="shared" si="1"/>
        <v>113.72340425531915</v>
      </c>
      <c r="F7" s="95">
        <f t="shared" si="0"/>
        <v>3.8493383147075932</v>
      </c>
      <c r="G7" s="37">
        <v>49639</v>
      </c>
      <c r="H7" s="38">
        <f t="shared" si="2"/>
        <v>323.0322931565906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9.5" customHeight="1">
      <c r="A8" s="30" t="s">
        <v>82</v>
      </c>
      <c r="B8" s="31" t="s">
        <v>83</v>
      </c>
      <c r="C8" s="32">
        <v>164600</v>
      </c>
      <c r="D8" s="32">
        <v>165260</v>
      </c>
      <c r="E8" s="38">
        <f t="shared" si="1"/>
        <v>100.40097205346294</v>
      </c>
      <c r="F8" s="95">
        <f t="shared" si="0"/>
        <v>3.967207046389628</v>
      </c>
      <c r="G8" s="32">
        <v>182080</v>
      </c>
      <c r="H8" s="33">
        <f t="shared" si="2"/>
        <v>90.76230228471002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6" customFormat="1" ht="19.5" customHeight="1">
      <c r="A9" s="26" t="s">
        <v>4</v>
      </c>
      <c r="B9" s="27" t="s">
        <v>5</v>
      </c>
      <c r="C9" s="28">
        <v>252000</v>
      </c>
      <c r="D9" s="28">
        <v>255613</v>
      </c>
      <c r="E9" s="39">
        <f t="shared" si="1"/>
        <v>101.43373015873016</v>
      </c>
      <c r="F9" s="40">
        <f t="shared" si="0"/>
        <v>6.136207762004066</v>
      </c>
      <c r="G9" s="28">
        <v>196410</v>
      </c>
      <c r="H9" s="39">
        <f t="shared" si="2"/>
        <v>130.14255893284457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19.5" customHeight="1">
      <c r="A10" s="26" t="s">
        <v>6</v>
      </c>
      <c r="B10" s="27" t="s">
        <v>7</v>
      </c>
      <c r="C10" s="28">
        <f>SUM(C11+C14)</f>
        <v>150000</v>
      </c>
      <c r="D10" s="28">
        <f>SUM(D11+D14)</f>
        <v>150000</v>
      </c>
      <c r="E10" s="39">
        <f t="shared" si="1"/>
        <v>100</v>
      </c>
      <c r="F10" s="40">
        <f t="shared" si="0"/>
        <v>3.6008777499603304</v>
      </c>
      <c r="G10" s="28">
        <f>SUM(G11+G14)</f>
        <v>50000</v>
      </c>
      <c r="H10" s="39">
        <f t="shared" si="2"/>
        <v>300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9.5" customHeight="1">
      <c r="A11" s="30" t="s">
        <v>8</v>
      </c>
      <c r="B11" s="41" t="s">
        <v>111</v>
      </c>
      <c r="C11" s="32">
        <f>SUM(C12:C13)</f>
        <v>150000</v>
      </c>
      <c r="D11" s="32">
        <f>SUM(D12:D13)</f>
        <v>150000</v>
      </c>
      <c r="E11" s="33">
        <f t="shared" si="1"/>
        <v>100</v>
      </c>
      <c r="F11" s="94">
        <f t="shared" si="0"/>
        <v>3.6008777499603304</v>
      </c>
      <c r="G11" s="32">
        <f>SUM(G12:G13)</f>
        <v>50000</v>
      </c>
      <c r="H11" s="33">
        <f t="shared" si="2"/>
        <v>300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" customFormat="1" ht="19.5" customHeight="1">
      <c r="A12" s="42"/>
      <c r="B12" s="43" t="s">
        <v>124</v>
      </c>
      <c r="C12" s="37">
        <v>150000</v>
      </c>
      <c r="D12" s="37">
        <v>150000</v>
      </c>
      <c r="E12" s="38">
        <f t="shared" si="1"/>
        <v>100</v>
      </c>
      <c r="F12" s="95">
        <f t="shared" si="0"/>
        <v>3.6008777499603304</v>
      </c>
      <c r="G12" s="37">
        <v>50000</v>
      </c>
      <c r="H12" s="38">
        <f t="shared" si="2"/>
        <v>300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7" customFormat="1" ht="19.5" customHeight="1">
      <c r="A13" s="42"/>
      <c r="B13" s="43" t="s">
        <v>125</v>
      </c>
      <c r="C13" s="37">
        <v>0</v>
      </c>
      <c r="D13" s="37">
        <v>0</v>
      </c>
      <c r="E13" s="38">
        <v>0</v>
      </c>
      <c r="F13" s="95">
        <f t="shared" si="0"/>
        <v>0</v>
      </c>
      <c r="G13" s="37">
        <v>0</v>
      </c>
      <c r="H13" s="3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9.5" customHeight="1">
      <c r="A14" s="30" t="s">
        <v>9</v>
      </c>
      <c r="B14" s="41" t="s">
        <v>112</v>
      </c>
      <c r="C14" s="32">
        <v>0</v>
      </c>
      <c r="D14" s="32">
        <v>0</v>
      </c>
      <c r="E14" s="33">
        <v>0</v>
      </c>
      <c r="F14" s="94">
        <f t="shared" si="0"/>
        <v>0</v>
      </c>
      <c r="G14" s="32">
        <v>0</v>
      </c>
      <c r="H14" s="33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6" customFormat="1" ht="19.5" customHeight="1">
      <c r="A15" s="26" t="s">
        <v>10</v>
      </c>
      <c r="B15" s="27" t="s">
        <v>11</v>
      </c>
      <c r="C15" s="28">
        <f>SUM(C16:C16)</f>
        <v>2530</v>
      </c>
      <c r="D15" s="28">
        <f>SUM(D16:D16)</f>
        <v>2530</v>
      </c>
      <c r="E15" s="39">
        <f t="shared" si="1"/>
        <v>100</v>
      </c>
      <c r="F15" s="40">
        <f t="shared" si="0"/>
        <v>0.06073480471599757</v>
      </c>
      <c r="G15" s="28">
        <f>SUM(G16:G16)</f>
        <v>2810</v>
      </c>
      <c r="H15" s="3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" customFormat="1" ht="19.5" customHeight="1">
      <c r="A16" s="44"/>
      <c r="B16" s="45" t="s">
        <v>137</v>
      </c>
      <c r="C16" s="37">
        <v>2530</v>
      </c>
      <c r="D16" s="37">
        <v>2530</v>
      </c>
      <c r="E16" s="38">
        <f t="shared" si="1"/>
        <v>100</v>
      </c>
      <c r="F16" s="95">
        <f t="shared" si="0"/>
        <v>0.06073480471599757</v>
      </c>
      <c r="G16" s="37">
        <v>2810</v>
      </c>
      <c r="H16" s="3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6" customFormat="1" ht="30">
      <c r="A17" s="46" t="s">
        <v>12</v>
      </c>
      <c r="B17" s="47" t="s">
        <v>13</v>
      </c>
      <c r="C17" s="28">
        <v>337000</v>
      </c>
      <c r="D17" s="28">
        <v>337098</v>
      </c>
      <c r="E17" s="39">
        <f t="shared" si="1"/>
        <v>100.02908011869437</v>
      </c>
      <c r="F17" s="40">
        <f t="shared" si="0"/>
        <v>8.09232458504085</v>
      </c>
      <c r="G17" s="28">
        <v>129914</v>
      </c>
      <c r="H17" s="39">
        <f t="shared" si="2"/>
        <v>259.4778083963237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6" customFormat="1" ht="19.5" customHeight="1">
      <c r="A18" s="26" t="s">
        <v>14</v>
      </c>
      <c r="B18" s="27" t="s">
        <v>15</v>
      </c>
      <c r="C18" s="28">
        <f>SUM(C19:C21)</f>
        <v>36990</v>
      </c>
      <c r="D18" s="28">
        <f>SUM(D19:D21)</f>
        <v>37030</v>
      </c>
      <c r="E18" s="39">
        <f t="shared" si="1"/>
        <v>100.1081373344147</v>
      </c>
      <c r="F18" s="40">
        <f t="shared" si="0"/>
        <v>0.8889366872068736</v>
      </c>
      <c r="G18" s="28">
        <f>SUM(G19:G21)</f>
        <v>49577</v>
      </c>
      <c r="H18" s="39">
        <f t="shared" si="2"/>
        <v>74.69189341831898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7" customFormat="1" ht="19.5" customHeight="1">
      <c r="A19" s="48"/>
      <c r="B19" s="49" t="s">
        <v>143</v>
      </c>
      <c r="C19" s="32">
        <v>21990</v>
      </c>
      <c r="D19" s="32">
        <v>21990</v>
      </c>
      <c r="E19" s="33">
        <f t="shared" si="1"/>
        <v>100</v>
      </c>
      <c r="F19" s="94">
        <f t="shared" si="0"/>
        <v>0.5278886781441844</v>
      </c>
      <c r="G19" s="32">
        <v>31120</v>
      </c>
      <c r="H19" s="33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7" customFormat="1" ht="19.5" customHeight="1">
      <c r="A20" s="48"/>
      <c r="B20" s="49" t="s">
        <v>138</v>
      </c>
      <c r="C20" s="32">
        <v>0</v>
      </c>
      <c r="D20" s="32">
        <v>40</v>
      </c>
      <c r="E20" s="33">
        <v>0</v>
      </c>
      <c r="F20" s="95">
        <f t="shared" si="0"/>
        <v>0.0009602340666560881</v>
      </c>
      <c r="G20" s="32">
        <v>457</v>
      </c>
      <c r="H20" s="33">
        <f t="shared" si="2"/>
        <v>8.752735229759299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7" customFormat="1" ht="19.5" customHeight="1">
      <c r="A21" s="48"/>
      <c r="B21" s="49" t="s">
        <v>139</v>
      </c>
      <c r="C21" s="32">
        <f>SUM(C22+C26)</f>
        <v>15000</v>
      </c>
      <c r="D21" s="32">
        <f>SUM(D22+D26)</f>
        <v>15000</v>
      </c>
      <c r="E21" s="33">
        <f t="shared" si="1"/>
        <v>100</v>
      </c>
      <c r="F21" s="94">
        <f t="shared" si="0"/>
        <v>0.360087774996033</v>
      </c>
      <c r="G21" s="32">
        <f>SUM(G23:G25)</f>
        <v>18000</v>
      </c>
      <c r="H21" s="33">
        <f t="shared" si="2"/>
        <v>83.33333333333333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" customFormat="1" ht="19.5" customHeight="1">
      <c r="A22" s="44"/>
      <c r="B22" s="45" t="s">
        <v>146</v>
      </c>
      <c r="C22" s="37">
        <f>SUM(C23:C25)</f>
        <v>15000</v>
      </c>
      <c r="D22" s="37">
        <v>15000</v>
      </c>
      <c r="E22" s="38">
        <f t="shared" si="1"/>
        <v>100</v>
      </c>
      <c r="F22" s="95">
        <f t="shared" si="0"/>
        <v>0.360087774996033</v>
      </c>
      <c r="G22" s="37">
        <f>SUM(G23:G25)</f>
        <v>18000</v>
      </c>
      <c r="H22" s="38">
        <f t="shared" si="2"/>
        <v>83.33333333333333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" customFormat="1" ht="19.5" customHeight="1">
      <c r="A23" s="44"/>
      <c r="B23" s="45" t="s">
        <v>156</v>
      </c>
      <c r="C23" s="37">
        <v>0</v>
      </c>
      <c r="D23" s="37">
        <v>0</v>
      </c>
      <c r="E23" s="38">
        <v>0</v>
      </c>
      <c r="F23" s="95">
        <f t="shared" si="0"/>
        <v>0</v>
      </c>
      <c r="G23" s="37">
        <v>3000</v>
      </c>
      <c r="H23" s="3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" customFormat="1" ht="19.5" customHeight="1">
      <c r="A24" s="44"/>
      <c r="B24" s="45" t="s">
        <v>157</v>
      </c>
      <c r="C24" s="37">
        <v>15000</v>
      </c>
      <c r="D24" s="37">
        <v>15000</v>
      </c>
      <c r="E24" s="38">
        <f t="shared" si="1"/>
        <v>100</v>
      </c>
      <c r="F24" s="95">
        <f t="shared" si="0"/>
        <v>0.360087774996033</v>
      </c>
      <c r="G24" s="37">
        <v>15000</v>
      </c>
      <c r="H24" s="38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" customFormat="1" ht="19.5" customHeight="1">
      <c r="A25" s="44"/>
      <c r="B25" s="45" t="s">
        <v>147</v>
      </c>
      <c r="C25" s="37">
        <v>0</v>
      </c>
      <c r="D25" s="37">
        <v>0</v>
      </c>
      <c r="E25" s="38">
        <v>0</v>
      </c>
      <c r="F25" s="95">
        <f t="shared" si="0"/>
        <v>0</v>
      </c>
      <c r="G25" s="37">
        <v>0</v>
      </c>
      <c r="H25" s="38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" customFormat="1" ht="19.5" customHeight="1">
      <c r="A26" s="44"/>
      <c r="B26" s="45" t="s">
        <v>148</v>
      </c>
      <c r="C26" s="37">
        <v>0</v>
      </c>
      <c r="D26" s="37">
        <v>0</v>
      </c>
      <c r="E26" s="38">
        <v>0</v>
      </c>
      <c r="F26" s="95">
        <f t="shared" si="0"/>
        <v>0</v>
      </c>
      <c r="G26" s="37">
        <v>0</v>
      </c>
      <c r="H26" s="38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5" customFormat="1" ht="30" customHeight="1">
      <c r="A27" s="26"/>
      <c r="B27" s="27" t="s">
        <v>16</v>
      </c>
      <c r="C27" s="28">
        <f>SUM(C4+C9+C10+C15+C17+C18)</f>
        <v>3589120</v>
      </c>
      <c r="D27" s="28">
        <f>SUM(D4+D9+D10+D15+D17+D18)</f>
        <v>3563244</v>
      </c>
      <c r="E27" s="39">
        <f t="shared" si="1"/>
        <v>99.27904333095577</v>
      </c>
      <c r="F27" s="40">
        <f>SUM(D27*100/4165651)</f>
        <v>85.53870691519765</v>
      </c>
      <c r="G27" s="28">
        <f>SUM(G4+G9+G10+G15+G17+G18)</f>
        <v>3041418</v>
      </c>
      <c r="H27" s="39">
        <f t="shared" si="2"/>
        <v>117.15732595782625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8" ht="30" customHeight="1">
      <c r="A28" s="50"/>
      <c r="B28" s="50"/>
      <c r="C28" s="50"/>
      <c r="D28" s="50"/>
      <c r="E28" s="50"/>
      <c r="F28" s="50"/>
      <c r="G28" s="50"/>
      <c r="H28" s="50"/>
    </row>
    <row r="29" spans="1:256" s="1" customFormat="1" ht="30">
      <c r="A29" s="51" t="s">
        <v>0</v>
      </c>
      <c r="B29" s="51" t="s">
        <v>17</v>
      </c>
      <c r="C29" s="22" t="s">
        <v>150</v>
      </c>
      <c r="D29" s="23" t="s">
        <v>151</v>
      </c>
      <c r="E29" s="24" t="s">
        <v>152</v>
      </c>
      <c r="F29" s="25" t="s">
        <v>153</v>
      </c>
      <c r="G29" s="23" t="s">
        <v>154</v>
      </c>
      <c r="H29" s="24" t="s">
        <v>155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" customFormat="1" ht="18.75" customHeight="1">
      <c r="A30" s="26" t="s">
        <v>18</v>
      </c>
      <c r="B30" s="27" t="s">
        <v>19</v>
      </c>
      <c r="C30" s="28">
        <f>SUM(C31:C34)</f>
        <v>855333</v>
      </c>
      <c r="D30" s="28">
        <f>SUM(D31:D34)</f>
        <v>813942</v>
      </c>
      <c r="E30" s="39">
        <f>SUM(D30*100/C30)</f>
        <v>95.16083209697275</v>
      </c>
      <c r="F30" s="40">
        <f aca="true" t="shared" si="3" ref="F30:F93">SUM(D30*100/3384706)</f>
        <v>24.047642542661016</v>
      </c>
      <c r="G30" s="28">
        <f>SUM(G31:G34)</f>
        <v>771371</v>
      </c>
      <c r="H30" s="39">
        <f>SUM(D30*100/G30)</f>
        <v>105.51887483454784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8.75" customHeight="1">
      <c r="A31" s="52" t="s">
        <v>2</v>
      </c>
      <c r="B31" s="53" t="s">
        <v>20</v>
      </c>
      <c r="C31" s="37">
        <v>647100</v>
      </c>
      <c r="D31" s="54">
        <v>607326</v>
      </c>
      <c r="E31" s="38">
        <f aca="true" t="shared" si="4" ref="E31:E100">SUM(D31*100/C31)</f>
        <v>93.85350023180344</v>
      </c>
      <c r="F31" s="94">
        <f t="shared" si="3"/>
        <v>17.943242337739232</v>
      </c>
      <c r="G31" s="54">
        <v>574033</v>
      </c>
      <c r="H31" s="38">
        <f aca="true" t="shared" si="5" ref="H31:H100">SUM(D31*100/G31)</f>
        <v>105.79984077570454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18.75" customHeight="1">
      <c r="A32" s="52" t="s">
        <v>4</v>
      </c>
      <c r="B32" s="53" t="s">
        <v>21</v>
      </c>
      <c r="C32" s="37">
        <v>186233</v>
      </c>
      <c r="D32" s="54">
        <v>190749</v>
      </c>
      <c r="E32" s="38">
        <f t="shared" si="4"/>
        <v>102.42491932149511</v>
      </c>
      <c r="F32" s="95">
        <f t="shared" si="3"/>
        <v>5.635615028306742</v>
      </c>
      <c r="G32" s="54">
        <v>177879</v>
      </c>
      <c r="H32" s="38">
        <f t="shared" si="5"/>
        <v>107.23525542644157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18.75" customHeight="1">
      <c r="A33" s="52" t="s">
        <v>6</v>
      </c>
      <c r="B33" s="53" t="s">
        <v>22</v>
      </c>
      <c r="C33" s="37">
        <v>18000</v>
      </c>
      <c r="D33" s="54">
        <v>12611</v>
      </c>
      <c r="E33" s="38">
        <f t="shared" si="4"/>
        <v>70.06111111111112</v>
      </c>
      <c r="F33" s="95">
        <f t="shared" si="3"/>
        <v>0.3725877520824556</v>
      </c>
      <c r="G33" s="54">
        <v>18462</v>
      </c>
      <c r="H33" s="38">
        <f t="shared" si="5"/>
        <v>68.30787563644242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18.75" customHeight="1">
      <c r="A34" s="55" t="s">
        <v>10</v>
      </c>
      <c r="B34" s="53" t="s">
        <v>109</v>
      </c>
      <c r="C34" s="37">
        <v>4000</v>
      </c>
      <c r="D34" s="54">
        <v>3256</v>
      </c>
      <c r="E34" s="38">
        <f t="shared" si="4"/>
        <v>81.4</v>
      </c>
      <c r="F34" s="95">
        <f t="shared" si="3"/>
        <v>0.09619742453258864</v>
      </c>
      <c r="G34" s="54">
        <v>997</v>
      </c>
      <c r="H34" s="38">
        <f t="shared" si="5"/>
        <v>326.57973921765296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0" customFormat="1" ht="18.75" customHeight="1">
      <c r="A35" s="26" t="s">
        <v>23</v>
      </c>
      <c r="B35" s="56" t="s">
        <v>24</v>
      </c>
      <c r="C35" s="28">
        <f>SUM(C36+C45+C78+C79)</f>
        <v>912267</v>
      </c>
      <c r="D35" s="28">
        <f>SUM(D36+D45+D78+D79)</f>
        <v>794040</v>
      </c>
      <c r="E35" s="39">
        <f t="shared" si="4"/>
        <v>87.04030727846124</v>
      </c>
      <c r="F35" s="40">
        <f t="shared" si="3"/>
        <v>23.459644648604634</v>
      </c>
      <c r="G35" s="28">
        <f>SUM(G36+G45+G78+G79)</f>
        <v>756108</v>
      </c>
      <c r="H35" s="39">
        <f t="shared" si="5"/>
        <v>105.01674363979748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4" customFormat="1" ht="30.75">
      <c r="A36" s="57" t="s">
        <v>2</v>
      </c>
      <c r="B36" s="58" t="s">
        <v>136</v>
      </c>
      <c r="C36" s="28">
        <f>SUM(C37)</f>
        <v>362300</v>
      </c>
      <c r="D36" s="28">
        <f>SUM(D37)</f>
        <v>268047</v>
      </c>
      <c r="E36" s="39">
        <f t="shared" si="4"/>
        <v>73.98481921059896</v>
      </c>
      <c r="F36" s="40">
        <f t="shared" si="3"/>
        <v>7.919358431721987</v>
      </c>
      <c r="G36" s="28">
        <f>SUM(G37)</f>
        <v>306160</v>
      </c>
      <c r="H36" s="39">
        <f t="shared" si="5"/>
        <v>87.55128037627384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4" customFormat="1" ht="18.75" customHeight="1">
      <c r="A37" s="30" t="s">
        <v>25</v>
      </c>
      <c r="B37" s="59" t="s">
        <v>26</v>
      </c>
      <c r="C37" s="32">
        <f>SUM(C38:C44)</f>
        <v>362300</v>
      </c>
      <c r="D37" s="32">
        <f>SUM(D38:D44)</f>
        <v>268047</v>
      </c>
      <c r="E37" s="33">
        <f t="shared" si="4"/>
        <v>73.98481921059896</v>
      </c>
      <c r="F37" s="94">
        <f t="shared" si="3"/>
        <v>7.919358431721987</v>
      </c>
      <c r="G37" s="32">
        <f>SUM(G38:G44)</f>
        <v>306160</v>
      </c>
      <c r="H37" s="33">
        <f t="shared" si="5"/>
        <v>87.55128037627384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8.75" customHeight="1">
      <c r="A38" s="60">
        <v>1110</v>
      </c>
      <c r="B38" s="61" t="s">
        <v>86</v>
      </c>
      <c r="C38" s="37">
        <v>237500</v>
      </c>
      <c r="D38" s="62">
        <v>133808</v>
      </c>
      <c r="E38" s="38">
        <f t="shared" si="4"/>
        <v>56.340210526315786</v>
      </c>
      <c r="F38" s="95">
        <f t="shared" si="3"/>
        <v>3.953312340865056</v>
      </c>
      <c r="G38" s="62">
        <v>30236</v>
      </c>
      <c r="H38" s="38">
        <f t="shared" si="5"/>
        <v>442.5453102262204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8.75" customHeight="1">
      <c r="A39" s="60">
        <v>1111</v>
      </c>
      <c r="B39" s="61" t="s">
        <v>126</v>
      </c>
      <c r="C39" s="37">
        <v>0</v>
      </c>
      <c r="D39" s="62">
        <v>0</v>
      </c>
      <c r="E39" s="38">
        <v>0</v>
      </c>
      <c r="F39" s="95">
        <f t="shared" si="3"/>
        <v>0</v>
      </c>
      <c r="G39" s="62">
        <v>39875</v>
      </c>
      <c r="H39" s="38">
        <f t="shared" si="5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18.75" customHeight="1">
      <c r="A40" s="60"/>
      <c r="B40" s="61" t="s">
        <v>171</v>
      </c>
      <c r="C40" s="37">
        <v>0</v>
      </c>
      <c r="D40" s="62">
        <v>10000</v>
      </c>
      <c r="E40" s="38">
        <v>0</v>
      </c>
      <c r="F40" s="95">
        <f t="shared" si="3"/>
        <v>0.29544663554234846</v>
      </c>
      <c r="G40" s="62">
        <v>0</v>
      </c>
      <c r="H40" s="38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18.75" customHeight="1">
      <c r="A41" s="60">
        <v>1112</v>
      </c>
      <c r="B41" s="61" t="s">
        <v>85</v>
      </c>
      <c r="C41" s="37">
        <v>91000</v>
      </c>
      <c r="D41" s="62">
        <v>97734</v>
      </c>
      <c r="E41" s="38">
        <f t="shared" si="4"/>
        <v>107.4</v>
      </c>
      <c r="F41" s="95">
        <f t="shared" si="3"/>
        <v>2.887518147809588</v>
      </c>
      <c r="G41" s="62">
        <v>202779</v>
      </c>
      <c r="H41" s="38">
        <f t="shared" si="5"/>
        <v>48.197298536830736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8.75" customHeight="1">
      <c r="A42" s="60">
        <v>1113</v>
      </c>
      <c r="B42" s="61" t="s">
        <v>87</v>
      </c>
      <c r="C42" s="37">
        <v>14500</v>
      </c>
      <c r="D42" s="62">
        <v>7210</v>
      </c>
      <c r="E42" s="38">
        <f t="shared" si="4"/>
        <v>49.724137931034484</v>
      </c>
      <c r="F42" s="95">
        <f t="shared" si="3"/>
        <v>0.21301702422603322</v>
      </c>
      <c r="G42" s="62">
        <v>17843</v>
      </c>
      <c r="H42" s="38">
        <f t="shared" si="5"/>
        <v>40.40800313848568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8.75" customHeight="1">
      <c r="A43" s="60">
        <v>1114</v>
      </c>
      <c r="B43" s="61" t="s">
        <v>107</v>
      </c>
      <c r="C43" s="37">
        <v>19300</v>
      </c>
      <c r="D43" s="62">
        <v>19295</v>
      </c>
      <c r="E43" s="38">
        <f t="shared" si="4"/>
        <v>99.97409326424871</v>
      </c>
      <c r="F43" s="95">
        <f t="shared" si="3"/>
        <v>0.5700642832789613</v>
      </c>
      <c r="G43" s="62">
        <v>9020</v>
      </c>
      <c r="H43" s="38">
        <f t="shared" si="5"/>
        <v>213.91352549889135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8.75" customHeight="1">
      <c r="A44" s="60">
        <v>11170</v>
      </c>
      <c r="B44" s="61" t="s">
        <v>88</v>
      </c>
      <c r="C44" s="37">
        <v>0</v>
      </c>
      <c r="D44" s="62">
        <v>0</v>
      </c>
      <c r="E44" s="38">
        <v>0</v>
      </c>
      <c r="F44" s="95">
        <f t="shared" si="3"/>
        <v>0</v>
      </c>
      <c r="G44" s="62">
        <v>6407</v>
      </c>
      <c r="H44" s="38">
        <f t="shared" si="5"/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8" customFormat="1" ht="18.75" customHeight="1">
      <c r="A45" s="63" t="s">
        <v>4</v>
      </c>
      <c r="B45" s="56" t="s">
        <v>27</v>
      </c>
      <c r="C45" s="64">
        <f>SUM(C46+C54+C56+C58+C61)</f>
        <v>549967</v>
      </c>
      <c r="D45" s="28">
        <f>SUM(D46+D54+D56+D58+D61)</f>
        <v>525993</v>
      </c>
      <c r="E45" s="39">
        <f t="shared" si="4"/>
        <v>95.64082935885244</v>
      </c>
      <c r="F45" s="40">
        <f t="shared" si="3"/>
        <v>15.540286216882649</v>
      </c>
      <c r="G45" s="28">
        <f>SUM(G46+G54+G56+G58+G61)</f>
        <v>449948</v>
      </c>
      <c r="H45" s="39">
        <f t="shared" si="5"/>
        <v>116.90084187506112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8" customFormat="1" ht="18.75" customHeight="1">
      <c r="A46" s="30" t="s">
        <v>41</v>
      </c>
      <c r="B46" s="65" t="s">
        <v>28</v>
      </c>
      <c r="C46" s="32">
        <f>SUM(C47:C53)</f>
        <v>443067</v>
      </c>
      <c r="D46" s="32">
        <f>SUM(D47:D53)</f>
        <v>438564</v>
      </c>
      <c r="E46" s="33">
        <f t="shared" si="4"/>
        <v>98.98367515522483</v>
      </c>
      <c r="F46" s="94">
        <f t="shared" si="3"/>
        <v>12.95722582699945</v>
      </c>
      <c r="G46" s="32">
        <f>SUM(G47:G53)</f>
        <v>404691</v>
      </c>
      <c r="H46" s="33">
        <f t="shared" si="5"/>
        <v>108.37008977219656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8.75" customHeight="1">
      <c r="A47" s="60">
        <v>1121</v>
      </c>
      <c r="B47" s="66" t="s">
        <v>89</v>
      </c>
      <c r="C47" s="37">
        <v>113000</v>
      </c>
      <c r="D47" s="62">
        <v>112595</v>
      </c>
      <c r="E47" s="38">
        <f t="shared" si="4"/>
        <v>99.64159292035399</v>
      </c>
      <c r="F47" s="95">
        <f t="shared" si="3"/>
        <v>3.3265813928890724</v>
      </c>
      <c r="G47" s="62">
        <v>127546</v>
      </c>
      <c r="H47" s="38">
        <f t="shared" si="5"/>
        <v>88.27795462029385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8.75" customHeight="1">
      <c r="A48" s="60">
        <v>1123</v>
      </c>
      <c r="B48" s="66" t="s">
        <v>91</v>
      </c>
      <c r="C48" s="37">
        <v>115000</v>
      </c>
      <c r="D48" s="62">
        <v>114254</v>
      </c>
      <c r="E48" s="38">
        <f t="shared" si="4"/>
        <v>99.35130434782609</v>
      </c>
      <c r="F48" s="95">
        <f t="shared" si="3"/>
        <v>3.375595989725548</v>
      </c>
      <c r="G48" s="62">
        <v>120163</v>
      </c>
      <c r="H48" s="38">
        <f t="shared" si="5"/>
        <v>95.0825129199504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8.75" customHeight="1">
      <c r="A49" s="60">
        <v>1124</v>
      </c>
      <c r="B49" s="66" t="s">
        <v>132</v>
      </c>
      <c r="C49" s="37">
        <v>148967</v>
      </c>
      <c r="D49" s="62">
        <v>148050</v>
      </c>
      <c r="E49" s="38">
        <f t="shared" si="4"/>
        <v>99.38442742352333</v>
      </c>
      <c r="F49" s="95">
        <f t="shared" si="3"/>
        <v>4.374087439204469</v>
      </c>
      <c r="G49" s="62">
        <v>88242</v>
      </c>
      <c r="H49" s="38">
        <f t="shared" si="5"/>
        <v>167.7772489290814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8.75" customHeight="1">
      <c r="A50" s="60">
        <v>112408</v>
      </c>
      <c r="B50" s="66" t="s">
        <v>127</v>
      </c>
      <c r="C50" s="37">
        <v>24000</v>
      </c>
      <c r="D50" s="62">
        <v>23015</v>
      </c>
      <c r="E50" s="38">
        <f t="shared" si="4"/>
        <v>95.89583333333333</v>
      </c>
      <c r="F50" s="95">
        <f t="shared" si="3"/>
        <v>0.6799704317007149</v>
      </c>
      <c r="G50" s="62">
        <v>33745</v>
      </c>
      <c r="H50" s="38">
        <f t="shared" si="5"/>
        <v>68.2026966958068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8.75" customHeight="1">
      <c r="A51" s="60">
        <v>112410</v>
      </c>
      <c r="B51" s="66" t="s">
        <v>93</v>
      </c>
      <c r="C51" s="37">
        <v>23000</v>
      </c>
      <c r="D51" s="62">
        <v>22242</v>
      </c>
      <c r="E51" s="38">
        <f t="shared" si="4"/>
        <v>96.70434782608696</v>
      </c>
      <c r="F51" s="95">
        <f t="shared" si="3"/>
        <v>0.6571324067732914</v>
      </c>
      <c r="G51" s="62">
        <v>20105</v>
      </c>
      <c r="H51" s="38">
        <f t="shared" si="5"/>
        <v>110.62919671723452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8.75" customHeight="1">
      <c r="A52" s="60">
        <v>112411</v>
      </c>
      <c r="B52" s="66" t="s">
        <v>94</v>
      </c>
      <c r="C52" s="37">
        <v>10000</v>
      </c>
      <c r="D52" s="62">
        <v>9320</v>
      </c>
      <c r="E52" s="38">
        <f t="shared" si="4"/>
        <v>93.2</v>
      </c>
      <c r="F52" s="95">
        <f t="shared" si="3"/>
        <v>0.2753562643254687</v>
      </c>
      <c r="G52" s="62">
        <v>11009</v>
      </c>
      <c r="H52" s="38">
        <f t="shared" si="5"/>
        <v>84.65800708511217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8.75" customHeight="1">
      <c r="A53" s="60">
        <v>112499</v>
      </c>
      <c r="B53" s="66" t="s">
        <v>117</v>
      </c>
      <c r="C53" s="37">
        <v>9100</v>
      </c>
      <c r="D53" s="62">
        <v>9088</v>
      </c>
      <c r="E53" s="38">
        <f t="shared" si="4"/>
        <v>99.86813186813187</v>
      </c>
      <c r="F53" s="95">
        <f t="shared" si="3"/>
        <v>0.2685019023808863</v>
      </c>
      <c r="G53" s="62">
        <v>3881</v>
      </c>
      <c r="H53" s="38">
        <f t="shared" si="5"/>
        <v>234.16645194537492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" customFormat="1" ht="18.75" customHeight="1">
      <c r="A54" s="30" t="s">
        <v>42</v>
      </c>
      <c r="B54" s="65" t="s">
        <v>29</v>
      </c>
      <c r="C54" s="32">
        <f>SUM(C55:C55)</f>
        <v>0</v>
      </c>
      <c r="D54" s="32">
        <f>SUM(D55:D55)</f>
        <v>0</v>
      </c>
      <c r="E54" s="33">
        <v>0</v>
      </c>
      <c r="F54" s="95">
        <f t="shared" si="3"/>
        <v>0</v>
      </c>
      <c r="G54" s="32">
        <f>SUM(G55:G55)</f>
        <v>0</v>
      </c>
      <c r="H54" s="38"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" customFormat="1" ht="18.75" customHeight="1">
      <c r="A55" s="44">
        <v>1132</v>
      </c>
      <c r="B55" s="67" t="s">
        <v>95</v>
      </c>
      <c r="C55" s="37">
        <v>0</v>
      </c>
      <c r="D55" s="37">
        <v>0</v>
      </c>
      <c r="E55" s="38">
        <v>0</v>
      </c>
      <c r="F55" s="95">
        <f t="shared" si="3"/>
        <v>0</v>
      </c>
      <c r="G55" s="37">
        <v>0</v>
      </c>
      <c r="H55" s="38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" customFormat="1" ht="18.75" customHeight="1">
      <c r="A56" s="30" t="s">
        <v>43</v>
      </c>
      <c r="B56" s="65" t="s">
        <v>30</v>
      </c>
      <c r="C56" s="32">
        <f>SUM(C57:C57)</f>
        <v>0</v>
      </c>
      <c r="D56" s="32">
        <f>SUM(D57:D57)</f>
        <v>0</v>
      </c>
      <c r="E56" s="33">
        <v>0</v>
      </c>
      <c r="F56" s="96">
        <f t="shared" si="3"/>
        <v>0</v>
      </c>
      <c r="G56" s="32">
        <f>SUM(G57:G57)</f>
        <v>0</v>
      </c>
      <c r="H56" s="33"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" customFormat="1" ht="18.75" customHeight="1">
      <c r="A57" s="44">
        <v>1161</v>
      </c>
      <c r="B57" s="67" t="s">
        <v>122</v>
      </c>
      <c r="C57" s="37">
        <v>0</v>
      </c>
      <c r="D57" s="37">
        <v>0</v>
      </c>
      <c r="E57" s="38">
        <v>0</v>
      </c>
      <c r="F57" s="95">
        <f t="shared" si="3"/>
        <v>0</v>
      </c>
      <c r="G57" s="37">
        <v>0</v>
      </c>
      <c r="H57" s="38"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" customFormat="1" ht="18.75" customHeight="1">
      <c r="A58" s="30" t="s">
        <v>45</v>
      </c>
      <c r="B58" s="65" t="s">
        <v>31</v>
      </c>
      <c r="C58" s="32">
        <f>SUM(C59:C60)</f>
        <v>19300</v>
      </c>
      <c r="D58" s="32">
        <f>SUM(D59:D60)</f>
        <v>18354</v>
      </c>
      <c r="E58" s="33">
        <f t="shared" si="4"/>
        <v>95.09844559585493</v>
      </c>
      <c r="F58" s="94">
        <f t="shared" si="3"/>
        <v>0.5422627548744263</v>
      </c>
      <c r="G58" s="32">
        <f>SUM(G59:G60)</f>
        <v>4332</v>
      </c>
      <c r="H58" s="33">
        <f t="shared" si="5"/>
        <v>423.6842105263158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" customFormat="1" ht="18.75" customHeight="1">
      <c r="A59" s="44">
        <v>1122</v>
      </c>
      <c r="B59" s="67" t="s">
        <v>90</v>
      </c>
      <c r="C59" s="37">
        <v>5300</v>
      </c>
      <c r="D59" s="37">
        <v>5255</v>
      </c>
      <c r="E59" s="38">
        <f t="shared" si="4"/>
        <v>99.15094339622641</v>
      </c>
      <c r="F59" s="95">
        <f t="shared" si="3"/>
        <v>0.15525720697750411</v>
      </c>
      <c r="G59" s="37">
        <v>2500</v>
      </c>
      <c r="H59" s="38">
        <f t="shared" si="5"/>
        <v>210.2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3" customFormat="1" ht="18.75" customHeight="1">
      <c r="A60" s="44">
        <v>1128</v>
      </c>
      <c r="B60" s="67" t="s">
        <v>118</v>
      </c>
      <c r="C60" s="37">
        <v>14000</v>
      </c>
      <c r="D60" s="37">
        <v>13099</v>
      </c>
      <c r="E60" s="38">
        <f t="shared" si="4"/>
        <v>93.56428571428572</v>
      </c>
      <c r="F60" s="95">
        <f t="shared" si="3"/>
        <v>0.3870055478969222</v>
      </c>
      <c r="G60" s="37">
        <v>1832</v>
      </c>
      <c r="H60" s="38">
        <f t="shared" si="5"/>
        <v>715.0109170305677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" customFormat="1" ht="34.5" customHeight="1">
      <c r="A61" s="68" t="s">
        <v>47</v>
      </c>
      <c r="B61" s="65" t="s">
        <v>32</v>
      </c>
      <c r="C61" s="32">
        <f>SUM(C62:C77)</f>
        <v>87600</v>
      </c>
      <c r="D61" s="32">
        <f>SUM(D62:D77)</f>
        <v>69075</v>
      </c>
      <c r="E61" s="33">
        <f t="shared" si="4"/>
        <v>78.8527397260274</v>
      </c>
      <c r="F61" s="94">
        <f t="shared" si="3"/>
        <v>2.0407976350087718</v>
      </c>
      <c r="G61" s="32">
        <f>SUM(G62:G77)</f>
        <v>40925</v>
      </c>
      <c r="H61" s="33">
        <f t="shared" si="5"/>
        <v>168.7843616371411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" customFormat="1" ht="18.75" customHeight="1">
      <c r="A62" s="69">
        <v>1127</v>
      </c>
      <c r="B62" s="67" t="s">
        <v>108</v>
      </c>
      <c r="C62" s="37">
        <v>10000</v>
      </c>
      <c r="D62" s="37">
        <v>0</v>
      </c>
      <c r="E62" s="38">
        <f t="shared" si="4"/>
        <v>0</v>
      </c>
      <c r="F62" s="95">
        <f t="shared" si="3"/>
        <v>0</v>
      </c>
      <c r="G62" s="37">
        <v>10000</v>
      </c>
      <c r="H62" s="38">
        <f t="shared" si="5"/>
        <v>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3" customFormat="1" ht="18.75" customHeight="1">
      <c r="A63" s="70">
        <v>112409</v>
      </c>
      <c r="B63" s="67" t="s">
        <v>92</v>
      </c>
      <c r="C63" s="37">
        <v>0</v>
      </c>
      <c r="D63" s="37">
        <v>0</v>
      </c>
      <c r="E63" s="38">
        <v>0</v>
      </c>
      <c r="F63" s="95">
        <f t="shared" si="3"/>
        <v>0</v>
      </c>
      <c r="G63" s="37">
        <v>0</v>
      </c>
      <c r="H63" s="38"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3" customFormat="1" ht="18.75" customHeight="1">
      <c r="A64" s="70">
        <v>1150</v>
      </c>
      <c r="B64" s="67" t="s">
        <v>158</v>
      </c>
      <c r="C64" s="37">
        <v>3000</v>
      </c>
      <c r="D64" s="37">
        <v>3000</v>
      </c>
      <c r="E64" s="38">
        <v>0</v>
      </c>
      <c r="F64" s="95">
        <f t="shared" si="3"/>
        <v>0.08863399066270453</v>
      </c>
      <c r="G64" s="37">
        <v>0</v>
      </c>
      <c r="H64" s="38"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18.75" customHeight="1">
      <c r="A65" s="71">
        <v>1151</v>
      </c>
      <c r="B65" s="66" t="s">
        <v>105</v>
      </c>
      <c r="C65" s="37">
        <v>5000</v>
      </c>
      <c r="D65" s="62">
        <v>5000</v>
      </c>
      <c r="E65" s="38">
        <f t="shared" si="4"/>
        <v>100</v>
      </c>
      <c r="F65" s="95">
        <f t="shared" si="3"/>
        <v>0.14772331777117423</v>
      </c>
      <c r="G65" s="62">
        <v>4000</v>
      </c>
      <c r="H65" s="38">
        <v>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8.75" customHeight="1">
      <c r="A66" s="71">
        <v>1151</v>
      </c>
      <c r="B66" s="66" t="s">
        <v>133</v>
      </c>
      <c r="C66" s="37">
        <v>0</v>
      </c>
      <c r="D66" s="62">
        <v>0</v>
      </c>
      <c r="E66" s="38">
        <v>0</v>
      </c>
      <c r="F66" s="95">
        <f t="shared" si="3"/>
        <v>0</v>
      </c>
      <c r="G66" s="62">
        <v>1200</v>
      </c>
      <c r="H66" s="38">
        <f t="shared" si="5"/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8.75" customHeight="1">
      <c r="A67" s="71">
        <v>1152</v>
      </c>
      <c r="B67" s="66" t="s">
        <v>159</v>
      </c>
      <c r="C67" s="37">
        <v>3600</v>
      </c>
      <c r="D67" s="62">
        <v>3600</v>
      </c>
      <c r="E67" s="38">
        <v>0</v>
      </c>
      <c r="F67" s="95">
        <f t="shared" si="3"/>
        <v>0.10636078879524544</v>
      </c>
      <c r="G67" s="62">
        <v>0</v>
      </c>
      <c r="H67" s="38">
        <v>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8.75" customHeight="1">
      <c r="A68" s="71">
        <v>1154</v>
      </c>
      <c r="B68" s="66" t="s">
        <v>160</v>
      </c>
      <c r="C68" s="37">
        <v>10000</v>
      </c>
      <c r="D68" s="62">
        <v>0</v>
      </c>
      <c r="E68" s="38">
        <v>0</v>
      </c>
      <c r="F68" s="95">
        <f t="shared" si="3"/>
        <v>0</v>
      </c>
      <c r="G68" s="62">
        <v>0</v>
      </c>
      <c r="H68" s="38"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8.75" customHeight="1">
      <c r="A69" s="71">
        <v>1155</v>
      </c>
      <c r="B69" s="66" t="s">
        <v>96</v>
      </c>
      <c r="C69" s="37">
        <v>0</v>
      </c>
      <c r="D69" s="62">
        <v>0</v>
      </c>
      <c r="E69" s="38">
        <v>0</v>
      </c>
      <c r="F69" s="95">
        <f t="shared" si="3"/>
        <v>0</v>
      </c>
      <c r="G69" s="62">
        <v>0</v>
      </c>
      <c r="H69" s="38"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8.75" customHeight="1">
      <c r="A70" s="71">
        <v>1180</v>
      </c>
      <c r="B70" s="66" t="s">
        <v>134</v>
      </c>
      <c r="C70" s="37">
        <v>10000</v>
      </c>
      <c r="D70" s="62">
        <v>10000</v>
      </c>
      <c r="E70" s="38">
        <f t="shared" si="4"/>
        <v>100</v>
      </c>
      <c r="F70" s="95">
        <f t="shared" si="3"/>
        <v>0.29544663554234846</v>
      </c>
      <c r="G70" s="62">
        <v>10000</v>
      </c>
      <c r="H70" s="38">
        <f t="shared" si="5"/>
        <v>100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8.75" customHeight="1">
      <c r="A71" s="71">
        <v>1181</v>
      </c>
      <c r="B71" s="66" t="s">
        <v>161</v>
      </c>
      <c r="C71" s="37">
        <v>7000</v>
      </c>
      <c r="D71" s="62">
        <v>7000</v>
      </c>
      <c r="E71" s="38">
        <v>0</v>
      </c>
      <c r="F71" s="95">
        <f t="shared" si="3"/>
        <v>0.2068126448796439</v>
      </c>
      <c r="G71" s="62">
        <v>0</v>
      </c>
      <c r="H71" s="38"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8.75" customHeight="1">
      <c r="A72" s="71">
        <v>1182</v>
      </c>
      <c r="B72" s="66" t="s">
        <v>162</v>
      </c>
      <c r="C72" s="37">
        <v>3000</v>
      </c>
      <c r="D72" s="62">
        <v>3000</v>
      </c>
      <c r="E72" s="38">
        <v>0</v>
      </c>
      <c r="F72" s="95">
        <f t="shared" si="3"/>
        <v>0.08863399066270453</v>
      </c>
      <c r="G72" s="62">
        <v>0</v>
      </c>
      <c r="H72" s="38">
        <v>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8.75" customHeight="1">
      <c r="A73" s="71">
        <v>1183</v>
      </c>
      <c r="B73" s="66" t="s">
        <v>163</v>
      </c>
      <c r="C73" s="37">
        <v>3000</v>
      </c>
      <c r="D73" s="62">
        <v>3000</v>
      </c>
      <c r="E73" s="38">
        <v>0</v>
      </c>
      <c r="F73" s="95">
        <f t="shared" si="3"/>
        <v>0.08863399066270453</v>
      </c>
      <c r="G73" s="62">
        <v>0</v>
      </c>
      <c r="H73" s="38">
        <v>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8.75" customHeight="1">
      <c r="A74" s="71">
        <v>1184</v>
      </c>
      <c r="B74" s="66" t="s">
        <v>164</v>
      </c>
      <c r="C74" s="37">
        <v>10000</v>
      </c>
      <c r="D74" s="62">
        <v>10000</v>
      </c>
      <c r="E74" s="38">
        <v>0</v>
      </c>
      <c r="F74" s="95">
        <f t="shared" si="3"/>
        <v>0.29544663554234846</v>
      </c>
      <c r="G74" s="62">
        <v>0</v>
      </c>
      <c r="H74" s="38"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8.75" customHeight="1">
      <c r="A75" s="71">
        <v>1185</v>
      </c>
      <c r="B75" s="66" t="s">
        <v>165</v>
      </c>
      <c r="C75" s="37">
        <v>8000</v>
      </c>
      <c r="D75" s="62">
        <v>8000</v>
      </c>
      <c r="E75" s="38">
        <v>0</v>
      </c>
      <c r="F75" s="95">
        <f t="shared" si="3"/>
        <v>0.23635730843387875</v>
      </c>
      <c r="G75" s="62">
        <v>0</v>
      </c>
      <c r="H75" s="38"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8.75" customHeight="1">
      <c r="A76" s="71">
        <v>1186</v>
      </c>
      <c r="B76" s="66" t="s">
        <v>166</v>
      </c>
      <c r="C76" s="37">
        <v>3000</v>
      </c>
      <c r="D76" s="62">
        <v>3000</v>
      </c>
      <c r="E76" s="38">
        <v>0</v>
      </c>
      <c r="F76" s="95">
        <f t="shared" si="3"/>
        <v>0.08863399066270453</v>
      </c>
      <c r="G76" s="62">
        <v>0</v>
      </c>
      <c r="H76" s="38">
        <v>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8.75" customHeight="1">
      <c r="A77" s="71">
        <v>1157</v>
      </c>
      <c r="B77" s="66" t="s">
        <v>97</v>
      </c>
      <c r="C77" s="37">
        <v>12000</v>
      </c>
      <c r="D77" s="62">
        <v>13475</v>
      </c>
      <c r="E77" s="38">
        <f t="shared" si="4"/>
        <v>112.29166666666667</v>
      </c>
      <c r="F77" s="95">
        <f t="shared" si="3"/>
        <v>0.39811434139331453</v>
      </c>
      <c r="G77" s="62">
        <v>15725</v>
      </c>
      <c r="H77" s="38">
        <f t="shared" si="5"/>
        <v>85.69157392686805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8" customFormat="1" ht="18.75" customHeight="1">
      <c r="A78" s="63" t="s">
        <v>6</v>
      </c>
      <c r="B78" s="56" t="s">
        <v>33</v>
      </c>
      <c r="C78" s="28">
        <v>0</v>
      </c>
      <c r="D78" s="28">
        <v>0</v>
      </c>
      <c r="E78" s="39">
        <v>0</v>
      </c>
      <c r="F78" s="40">
        <f t="shared" si="3"/>
        <v>0</v>
      </c>
      <c r="G78" s="28">
        <v>0</v>
      </c>
      <c r="H78" s="39"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8" customFormat="1" ht="18.75" customHeight="1">
      <c r="A79" s="63" t="s">
        <v>10</v>
      </c>
      <c r="B79" s="56" t="s">
        <v>34</v>
      </c>
      <c r="C79" s="28">
        <v>0</v>
      </c>
      <c r="D79" s="28">
        <v>0</v>
      </c>
      <c r="E79" s="39">
        <v>0</v>
      </c>
      <c r="F79" s="40">
        <f t="shared" si="3"/>
        <v>0</v>
      </c>
      <c r="G79" s="28">
        <v>0</v>
      </c>
      <c r="H79" s="39"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0" customFormat="1" ht="18.75" customHeight="1">
      <c r="A80" s="26" t="s">
        <v>35</v>
      </c>
      <c r="B80" s="56" t="s">
        <v>36</v>
      </c>
      <c r="C80" s="28">
        <f>SUM(C81+C89+C109)</f>
        <v>337900</v>
      </c>
      <c r="D80" s="28">
        <f>SUM(D81+D89+D109)</f>
        <v>276492</v>
      </c>
      <c r="E80" s="39">
        <f t="shared" si="4"/>
        <v>81.82657591003256</v>
      </c>
      <c r="F80" s="40">
        <f t="shared" si="3"/>
        <v>8.1688631154375</v>
      </c>
      <c r="G80" s="28">
        <f>SUM(G81+G89+G109)</f>
        <v>439539</v>
      </c>
      <c r="H80" s="39">
        <f t="shared" si="5"/>
        <v>62.90499819128678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8" customFormat="1" ht="18.75" customHeight="1">
      <c r="A81" s="63" t="s">
        <v>2</v>
      </c>
      <c r="B81" s="56" t="s">
        <v>37</v>
      </c>
      <c r="C81" s="28">
        <f>SUM(C82+C86)</f>
        <v>58900</v>
      </c>
      <c r="D81" s="28">
        <f>SUM(D82+D86)</f>
        <v>57790</v>
      </c>
      <c r="E81" s="39">
        <f t="shared" si="4"/>
        <v>98.11544991511036</v>
      </c>
      <c r="F81" s="40">
        <f t="shared" si="3"/>
        <v>1.7073861067992315</v>
      </c>
      <c r="G81" s="28">
        <f>SUM(G82+G86)</f>
        <v>59605</v>
      </c>
      <c r="H81" s="39">
        <f t="shared" si="5"/>
        <v>96.95495344350306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4" customFormat="1" ht="18.75" customHeight="1">
      <c r="A82" s="30" t="s">
        <v>25</v>
      </c>
      <c r="B82" s="59" t="s">
        <v>38</v>
      </c>
      <c r="C82" s="32">
        <f>SUM(C83:C85)</f>
        <v>31300</v>
      </c>
      <c r="D82" s="32">
        <f>SUM(D83:D85)</f>
        <v>30225</v>
      </c>
      <c r="E82" s="33">
        <f t="shared" si="4"/>
        <v>96.56549520766774</v>
      </c>
      <c r="F82" s="94">
        <f t="shared" si="3"/>
        <v>0.8929874559267481</v>
      </c>
      <c r="G82" s="32">
        <f>SUM(G83:G85)</f>
        <v>38040</v>
      </c>
      <c r="H82" s="33">
        <f t="shared" si="5"/>
        <v>79.45583596214512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3" customFormat="1" ht="18.75" customHeight="1">
      <c r="A83" s="44">
        <v>1352</v>
      </c>
      <c r="B83" s="31" t="s">
        <v>135</v>
      </c>
      <c r="C83" s="37">
        <v>25000</v>
      </c>
      <c r="D83" s="37">
        <v>23975</v>
      </c>
      <c r="E83" s="38">
        <f t="shared" si="4"/>
        <v>95.9</v>
      </c>
      <c r="F83" s="95">
        <f t="shared" si="3"/>
        <v>0.7083333087127803</v>
      </c>
      <c r="G83" s="37">
        <v>35450</v>
      </c>
      <c r="H83" s="38">
        <f t="shared" si="5"/>
        <v>67.63046544428772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3" customFormat="1" ht="18.75" customHeight="1">
      <c r="A84" s="44">
        <v>1461</v>
      </c>
      <c r="B84" s="31" t="s">
        <v>99</v>
      </c>
      <c r="C84" s="37">
        <v>0</v>
      </c>
      <c r="D84" s="37">
        <v>0</v>
      </c>
      <c r="E84" s="38">
        <v>0</v>
      </c>
      <c r="F84" s="95">
        <f t="shared" si="3"/>
        <v>0</v>
      </c>
      <c r="G84" s="37">
        <v>0</v>
      </c>
      <c r="H84" s="38"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3" customFormat="1" ht="18.75" customHeight="1">
      <c r="A85" s="44">
        <v>1463</v>
      </c>
      <c r="B85" s="31" t="s">
        <v>140</v>
      </c>
      <c r="C85" s="37">
        <v>6300</v>
      </c>
      <c r="D85" s="37">
        <v>6250</v>
      </c>
      <c r="E85" s="38">
        <f t="shared" si="4"/>
        <v>99.2063492063492</v>
      </c>
      <c r="F85" s="95">
        <f t="shared" si="3"/>
        <v>0.18465414721396778</v>
      </c>
      <c r="G85" s="37">
        <v>2590</v>
      </c>
      <c r="H85" s="38"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4" customFormat="1" ht="18.75" customHeight="1">
      <c r="A86" s="30" t="s">
        <v>74</v>
      </c>
      <c r="B86" s="59" t="s">
        <v>39</v>
      </c>
      <c r="C86" s="32">
        <f>SUM(C87:C88)</f>
        <v>27600</v>
      </c>
      <c r="D86" s="32">
        <f>SUM(D87:D88)</f>
        <v>27565</v>
      </c>
      <c r="E86" s="33">
        <f t="shared" si="4"/>
        <v>99.8731884057971</v>
      </c>
      <c r="F86" s="94">
        <f t="shared" si="3"/>
        <v>0.8143986508724834</v>
      </c>
      <c r="G86" s="32">
        <f>SUM(G87:G88)</f>
        <v>21565</v>
      </c>
      <c r="H86" s="33">
        <f t="shared" si="5"/>
        <v>127.82286111755158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18.75" customHeight="1">
      <c r="A87" s="52">
        <v>1460</v>
      </c>
      <c r="B87" s="53" t="s">
        <v>100</v>
      </c>
      <c r="C87" s="37">
        <v>27600</v>
      </c>
      <c r="D87" s="54">
        <v>27565</v>
      </c>
      <c r="E87" s="38">
        <f t="shared" si="4"/>
        <v>99.8731884057971</v>
      </c>
      <c r="F87" s="95">
        <f t="shared" si="3"/>
        <v>0.8143986508724834</v>
      </c>
      <c r="G87" s="54">
        <v>21565</v>
      </c>
      <c r="H87" s="38">
        <f t="shared" si="5"/>
        <v>127.82286111755158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18.75" customHeight="1">
      <c r="A88" s="52">
        <v>1462</v>
      </c>
      <c r="B88" s="53" t="s">
        <v>128</v>
      </c>
      <c r="C88" s="37">
        <v>0</v>
      </c>
      <c r="D88" s="54">
        <v>0</v>
      </c>
      <c r="E88" s="38">
        <v>0</v>
      </c>
      <c r="F88" s="95">
        <f t="shared" si="3"/>
        <v>0</v>
      </c>
      <c r="G88" s="54">
        <v>0</v>
      </c>
      <c r="H88" s="38"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8" customFormat="1" ht="18.75" customHeight="1">
      <c r="A89" s="63" t="s">
        <v>4</v>
      </c>
      <c r="B89" s="56" t="s">
        <v>40</v>
      </c>
      <c r="C89" s="28">
        <f>SUM(C90+C92+C96+C105+C108)</f>
        <v>239000</v>
      </c>
      <c r="D89" s="28">
        <f>SUM(D90+D92+D96+D105+D108)</f>
        <v>218702</v>
      </c>
      <c r="E89" s="39">
        <f t="shared" si="4"/>
        <v>91.50711297071129</v>
      </c>
      <c r="F89" s="40">
        <f t="shared" si="3"/>
        <v>6.461477008638269</v>
      </c>
      <c r="G89" s="28">
        <f>SUM(G90+G92+G96+G105+G108)</f>
        <v>345597</v>
      </c>
      <c r="H89" s="39">
        <f t="shared" si="5"/>
        <v>63.28237802990188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4" customFormat="1" ht="34.5" customHeight="1">
      <c r="A90" s="68" t="s">
        <v>41</v>
      </c>
      <c r="B90" s="59" t="s">
        <v>76</v>
      </c>
      <c r="C90" s="32">
        <f>SUM(C91:C91)</f>
        <v>136000</v>
      </c>
      <c r="D90" s="32">
        <f>SUM(D91:D91)</f>
        <v>136000</v>
      </c>
      <c r="E90" s="33">
        <f t="shared" si="4"/>
        <v>100</v>
      </c>
      <c r="F90" s="94">
        <f t="shared" si="3"/>
        <v>4.018074243375938</v>
      </c>
      <c r="G90" s="32">
        <f>SUM(G91:G91)</f>
        <v>135767</v>
      </c>
      <c r="H90" s="33">
        <f t="shared" si="5"/>
        <v>100.17161755065663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3" customFormat="1" ht="34.5" customHeight="1">
      <c r="A91" s="70">
        <v>1330</v>
      </c>
      <c r="B91" s="31" t="s">
        <v>144</v>
      </c>
      <c r="C91" s="37">
        <v>136000</v>
      </c>
      <c r="D91" s="37">
        <v>136000</v>
      </c>
      <c r="E91" s="38">
        <f t="shared" si="4"/>
        <v>100</v>
      </c>
      <c r="F91" s="95">
        <f t="shared" si="3"/>
        <v>4.018074243375938</v>
      </c>
      <c r="G91" s="37">
        <v>135767</v>
      </c>
      <c r="H91" s="38">
        <f t="shared" si="5"/>
        <v>100.17161755065663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" customFormat="1" ht="34.5" customHeight="1">
      <c r="A92" s="30" t="s">
        <v>42</v>
      </c>
      <c r="B92" s="59" t="s">
        <v>145</v>
      </c>
      <c r="C92" s="32">
        <f>SUM(C93:C95)</f>
        <v>15900</v>
      </c>
      <c r="D92" s="32">
        <f>SUM(D93:D95)</f>
        <v>15889</v>
      </c>
      <c r="E92" s="33">
        <f t="shared" si="4"/>
        <v>99.93081761006289</v>
      </c>
      <c r="F92" s="94">
        <f t="shared" si="3"/>
        <v>0.4694351592132374</v>
      </c>
      <c r="G92" s="32">
        <f>SUM(G93:G95)</f>
        <v>79475</v>
      </c>
      <c r="H92" s="33">
        <f t="shared" si="5"/>
        <v>19.992450456118277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3" customFormat="1" ht="18.75" customHeight="1">
      <c r="A93" s="44">
        <v>1320</v>
      </c>
      <c r="B93" s="31" t="s">
        <v>98</v>
      </c>
      <c r="C93" s="37">
        <v>9700</v>
      </c>
      <c r="D93" s="37">
        <v>9639</v>
      </c>
      <c r="E93" s="38">
        <f t="shared" si="4"/>
        <v>99.37113402061856</v>
      </c>
      <c r="F93" s="95">
        <f t="shared" si="3"/>
        <v>0.28478101199926964</v>
      </c>
      <c r="G93" s="37">
        <v>7412</v>
      </c>
      <c r="H93" s="38">
        <f t="shared" si="5"/>
        <v>130.045871559633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3" customFormat="1" ht="18.75" customHeight="1">
      <c r="A94" s="44">
        <v>1322</v>
      </c>
      <c r="B94" s="31" t="s">
        <v>167</v>
      </c>
      <c r="C94" s="37">
        <v>6200</v>
      </c>
      <c r="D94" s="37">
        <v>6250</v>
      </c>
      <c r="E94" s="38">
        <f t="shared" si="4"/>
        <v>100.80645161290323</v>
      </c>
      <c r="F94" s="95">
        <f aca="true" t="shared" si="6" ref="F94:F134">SUM(D94*100/3384706)</f>
        <v>0.18465414721396778</v>
      </c>
      <c r="G94" s="37">
        <v>45000</v>
      </c>
      <c r="H94" s="38">
        <f t="shared" si="5"/>
        <v>13.88888888888889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3" customFormat="1" ht="18.75" customHeight="1">
      <c r="A95" s="44">
        <v>1323</v>
      </c>
      <c r="B95" s="31" t="s">
        <v>141</v>
      </c>
      <c r="C95" s="37">
        <v>0</v>
      </c>
      <c r="D95" s="37">
        <v>0</v>
      </c>
      <c r="E95" s="38">
        <v>0</v>
      </c>
      <c r="F95" s="95">
        <f t="shared" si="6"/>
        <v>0</v>
      </c>
      <c r="G95" s="37">
        <v>27063</v>
      </c>
      <c r="H95" s="38"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" customFormat="1" ht="18.75" customHeight="1">
      <c r="A96" s="30" t="s">
        <v>43</v>
      </c>
      <c r="B96" s="59" t="s">
        <v>44</v>
      </c>
      <c r="C96" s="32">
        <f>SUM(C97:C104)</f>
        <v>63100</v>
      </c>
      <c r="D96" s="32">
        <f>SUM(D97:D104)</f>
        <v>66813</v>
      </c>
      <c r="E96" s="33">
        <f t="shared" si="4"/>
        <v>105.88431061806656</v>
      </c>
      <c r="F96" s="94">
        <f t="shared" si="6"/>
        <v>1.9739676060490925</v>
      </c>
      <c r="G96" s="32">
        <f>SUM(G97:G104)</f>
        <v>102914</v>
      </c>
      <c r="H96" s="33">
        <f t="shared" si="5"/>
        <v>64.92119633869056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3" customFormat="1" ht="18.75" customHeight="1">
      <c r="A97" s="44">
        <v>13100</v>
      </c>
      <c r="B97" s="31" t="s">
        <v>113</v>
      </c>
      <c r="C97" s="37">
        <v>40000</v>
      </c>
      <c r="D97" s="37">
        <v>34475</v>
      </c>
      <c r="E97" s="38">
        <f t="shared" si="4"/>
        <v>86.1875</v>
      </c>
      <c r="F97" s="95">
        <f t="shared" si="6"/>
        <v>1.0185522760322463</v>
      </c>
      <c r="G97" s="37">
        <v>81231</v>
      </c>
      <c r="H97" s="38">
        <f t="shared" si="5"/>
        <v>42.44069382378648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3" customFormat="1" ht="18.75" customHeight="1">
      <c r="A98" s="44">
        <v>13101</v>
      </c>
      <c r="B98" s="31" t="s">
        <v>114</v>
      </c>
      <c r="C98" s="37">
        <v>10300</v>
      </c>
      <c r="D98" s="37">
        <v>15275</v>
      </c>
      <c r="E98" s="38">
        <f t="shared" si="4"/>
        <v>148.3009708737864</v>
      </c>
      <c r="F98" s="95">
        <f t="shared" si="6"/>
        <v>0.4512947357909372</v>
      </c>
      <c r="G98" s="37">
        <v>7944</v>
      </c>
      <c r="H98" s="38">
        <f t="shared" si="5"/>
        <v>192.28348439073514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3" customFormat="1" ht="18.75" customHeight="1">
      <c r="A99" s="44">
        <v>13102</v>
      </c>
      <c r="B99" s="31" t="s">
        <v>101</v>
      </c>
      <c r="C99" s="37">
        <v>0</v>
      </c>
      <c r="D99" s="37">
        <v>0</v>
      </c>
      <c r="E99" s="38">
        <v>0</v>
      </c>
      <c r="F99" s="95">
        <f t="shared" si="6"/>
        <v>0</v>
      </c>
      <c r="G99" s="37">
        <v>3000</v>
      </c>
      <c r="H99" s="38">
        <v>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3" customFormat="1" ht="18.75" customHeight="1">
      <c r="A100" s="44">
        <v>13103</v>
      </c>
      <c r="B100" s="31" t="s">
        <v>102</v>
      </c>
      <c r="C100" s="37">
        <v>5500</v>
      </c>
      <c r="D100" s="37">
        <v>5509</v>
      </c>
      <c r="E100" s="38">
        <f t="shared" si="4"/>
        <v>100.16363636363636</v>
      </c>
      <c r="F100" s="95">
        <f t="shared" si="6"/>
        <v>0.16276155152027974</v>
      </c>
      <c r="G100" s="37">
        <v>6213</v>
      </c>
      <c r="H100" s="38">
        <f t="shared" si="5"/>
        <v>88.66892000643811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3" customFormat="1" ht="18.75" customHeight="1">
      <c r="A101" s="44">
        <v>13105</v>
      </c>
      <c r="B101" s="31" t="s">
        <v>103</v>
      </c>
      <c r="C101" s="37">
        <v>4000</v>
      </c>
      <c r="D101" s="37">
        <v>8304</v>
      </c>
      <c r="E101" s="38">
        <f>SUM(D101*100/C101)</f>
        <v>207.6</v>
      </c>
      <c r="F101" s="95">
        <f t="shared" si="6"/>
        <v>0.24533888615436614</v>
      </c>
      <c r="G101" s="37">
        <v>3264</v>
      </c>
      <c r="H101" s="38">
        <f>SUM(D101*100/G101)</f>
        <v>254.41176470588235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3" customFormat="1" ht="18.75" customHeight="1">
      <c r="A102" s="44">
        <v>13108</v>
      </c>
      <c r="B102" s="31" t="s">
        <v>104</v>
      </c>
      <c r="C102" s="37">
        <v>3300</v>
      </c>
      <c r="D102" s="37">
        <v>3250</v>
      </c>
      <c r="E102" s="38">
        <f>SUM(D102*100/C102)</f>
        <v>98.48484848484848</v>
      </c>
      <c r="F102" s="95">
        <f t="shared" si="6"/>
        <v>0.09602015655126324</v>
      </c>
      <c r="G102" s="37">
        <v>400</v>
      </c>
      <c r="H102" s="38"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3" customFormat="1" ht="18.75" customHeight="1">
      <c r="A103" s="44">
        <v>13109</v>
      </c>
      <c r="B103" s="31" t="s">
        <v>123</v>
      </c>
      <c r="C103" s="37">
        <v>0</v>
      </c>
      <c r="D103" s="37">
        <v>0</v>
      </c>
      <c r="E103" s="38">
        <v>0</v>
      </c>
      <c r="F103" s="95">
        <f t="shared" si="6"/>
        <v>0</v>
      </c>
      <c r="G103" s="37">
        <v>862</v>
      </c>
      <c r="H103" s="38">
        <f>SUM(D103*100/G103)</f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3" customFormat="1" ht="18.75" customHeight="1">
      <c r="A104" s="44">
        <v>13119</v>
      </c>
      <c r="B104" s="31" t="s">
        <v>142</v>
      </c>
      <c r="C104" s="37">
        <v>0</v>
      </c>
      <c r="D104" s="37">
        <v>0</v>
      </c>
      <c r="E104" s="38">
        <v>0</v>
      </c>
      <c r="F104" s="95">
        <f t="shared" si="6"/>
        <v>0</v>
      </c>
      <c r="G104" s="37">
        <v>0</v>
      </c>
      <c r="H104" s="38"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" customFormat="1" ht="18.75" customHeight="1">
      <c r="A105" s="30" t="s">
        <v>45</v>
      </c>
      <c r="B105" s="59" t="s">
        <v>46</v>
      </c>
      <c r="C105" s="32">
        <f>SUM(C106:C107)</f>
        <v>4000</v>
      </c>
      <c r="D105" s="32">
        <f>SUM(D106:D107)</f>
        <v>0</v>
      </c>
      <c r="E105" s="33">
        <v>0</v>
      </c>
      <c r="F105" s="94">
        <f t="shared" si="6"/>
        <v>0</v>
      </c>
      <c r="G105" s="32">
        <f>SUM(G106:G107)</f>
        <v>0</v>
      </c>
      <c r="H105" s="92"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4" customFormat="1" ht="18.75" customHeight="1">
      <c r="A106" s="72">
        <v>13104</v>
      </c>
      <c r="B106" s="31" t="s">
        <v>119</v>
      </c>
      <c r="C106" s="37">
        <v>3000</v>
      </c>
      <c r="D106" s="37">
        <v>0</v>
      </c>
      <c r="E106" s="38">
        <v>0</v>
      </c>
      <c r="F106" s="95">
        <f t="shared" si="6"/>
        <v>0</v>
      </c>
      <c r="G106" s="37">
        <v>0</v>
      </c>
      <c r="H106" s="38"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" customFormat="1" ht="18.75" customHeight="1">
      <c r="A107" s="72">
        <v>13113</v>
      </c>
      <c r="B107" s="31" t="s">
        <v>120</v>
      </c>
      <c r="C107" s="37">
        <v>1000</v>
      </c>
      <c r="D107" s="37">
        <v>0</v>
      </c>
      <c r="E107" s="38">
        <v>0</v>
      </c>
      <c r="F107" s="95">
        <f t="shared" si="6"/>
        <v>0</v>
      </c>
      <c r="G107" s="37">
        <v>0</v>
      </c>
      <c r="H107" s="38"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" customFormat="1" ht="18.75" customHeight="1">
      <c r="A108" s="30" t="s">
        <v>47</v>
      </c>
      <c r="B108" s="59" t="s">
        <v>48</v>
      </c>
      <c r="C108" s="32">
        <v>20000</v>
      </c>
      <c r="D108" s="32">
        <v>0</v>
      </c>
      <c r="E108" s="33">
        <f>SUM(D108*100/C108)</f>
        <v>0</v>
      </c>
      <c r="F108" s="94">
        <f t="shared" si="6"/>
        <v>0</v>
      </c>
      <c r="G108" s="32">
        <v>27441</v>
      </c>
      <c r="H108" s="33">
        <f>SUM(D108*100/G108)</f>
        <v>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9" customFormat="1" ht="18.75" customHeight="1">
      <c r="A109" s="63" t="s">
        <v>6</v>
      </c>
      <c r="B109" s="56" t="s">
        <v>73</v>
      </c>
      <c r="C109" s="28">
        <v>40000</v>
      </c>
      <c r="D109" s="28">
        <v>0</v>
      </c>
      <c r="E109" s="39">
        <f>SUM(D109*100/C109)</f>
        <v>0</v>
      </c>
      <c r="F109" s="40">
        <f t="shared" si="6"/>
        <v>0</v>
      </c>
      <c r="G109" s="28">
        <v>34337</v>
      </c>
      <c r="H109" s="39">
        <f>SUM(D109*100/G109)</f>
        <v>0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0" customFormat="1" ht="18.75" customHeight="1">
      <c r="A110" s="26" t="s">
        <v>49</v>
      </c>
      <c r="B110" s="56" t="s">
        <v>50</v>
      </c>
      <c r="C110" s="28">
        <f>SUM(C111+C116+C117)</f>
        <v>13800</v>
      </c>
      <c r="D110" s="28">
        <f>SUM(D111+D116+D117)</f>
        <v>13793</v>
      </c>
      <c r="E110" s="39">
        <f>SUM(D110*100/C110)</f>
        <v>99.94927536231884</v>
      </c>
      <c r="F110" s="40">
        <f t="shared" si="6"/>
        <v>0.4075095444035612</v>
      </c>
      <c r="G110" s="28">
        <f>SUM(G111+G116+G117)</f>
        <v>3727</v>
      </c>
      <c r="H110" s="39">
        <f>SUM(D110*100/G110)</f>
        <v>370.0831768178159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34.5" customHeight="1">
      <c r="A111" s="68" t="s">
        <v>2</v>
      </c>
      <c r="B111" s="59" t="s">
        <v>51</v>
      </c>
      <c r="C111" s="32">
        <f>SUM(C112+C114)</f>
        <v>9400</v>
      </c>
      <c r="D111" s="32">
        <f>SUM(D112+D114)</f>
        <v>9400</v>
      </c>
      <c r="E111" s="33">
        <f>SUM(D111*100/C111)</f>
        <v>100</v>
      </c>
      <c r="F111" s="94">
        <f t="shared" si="6"/>
        <v>0.27771983740980755</v>
      </c>
      <c r="G111" s="32">
        <f>SUM(G112+G114)</f>
        <v>3054</v>
      </c>
      <c r="H111" s="33">
        <f>SUM(D111*100/G111)</f>
        <v>307.7930582842174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8.75" customHeight="1">
      <c r="A112" s="68"/>
      <c r="B112" s="31" t="s">
        <v>129</v>
      </c>
      <c r="C112" s="32">
        <f>SUM(C113:C113)</f>
        <v>0</v>
      </c>
      <c r="D112" s="32">
        <f>SUM(D113:D113)</f>
        <v>0</v>
      </c>
      <c r="E112" s="33">
        <v>0</v>
      </c>
      <c r="F112" s="96">
        <f t="shared" si="6"/>
        <v>0</v>
      </c>
      <c r="G112" s="32">
        <f>SUM(G113:G113)</f>
        <v>3054</v>
      </c>
      <c r="H112" s="33"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8.75" customHeight="1">
      <c r="A113" s="69">
        <v>14109</v>
      </c>
      <c r="B113" s="31" t="s">
        <v>121</v>
      </c>
      <c r="C113" s="37">
        <v>0</v>
      </c>
      <c r="D113" s="37">
        <v>0</v>
      </c>
      <c r="E113" s="93">
        <v>0</v>
      </c>
      <c r="F113" s="95">
        <f t="shared" si="6"/>
        <v>0</v>
      </c>
      <c r="G113" s="37">
        <v>3054</v>
      </c>
      <c r="H113" s="38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3" customFormat="1" ht="18.75" customHeight="1">
      <c r="A114" s="70"/>
      <c r="B114" s="31" t="s">
        <v>115</v>
      </c>
      <c r="C114" s="32">
        <v>9400</v>
      </c>
      <c r="D114" s="32">
        <v>9400</v>
      </c>
      <c r="E114" s="33">
        <v>0</v>
      </c>
      <c r="F114" s="94">
        <f t="shared" si="6"/>
        <v>0.27771983740980755</v>
      </c>
      <c r="G114" s="32">
        <f>SUM(G115:G115)</f>
        <v>0</v>
      </c>
      <c r="H114" s="33">
        <v>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3" customFormat="1" ht="18.75" customHeight="1">
      <c r="A115" s="70">
        <v>14113</v>
      </c>
      <c r="B115" s="31" t="s">
        <v>130</v>
      </c>
      <c r="C115" s="37">
        <v>0</v>
      </c>
      <c r="D115" s="37">
        <v>0</v>
      </c>
      <c r="E115" s="38">
        <v>0</v>
      </c>
      <c r="F115" s="95">
        <f t="shared" si="6"/>
        <v>0</v>
      </c>
      <c r="G115" s="37">
        <v>0</v>
      </c>
      <c r="H115" s="38">
        <v>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18.75" customHeight="1">
      <c r="A116" s="30" t="s">
        <v>4</v>
      </c>
      <c r="B116" s="59" t="s">
        <v>75</v>
      </c>
      <c r="C116" s="32">
        <v>4400</v>
      </c>
      <c r="D116" s="32">
        <v>4393</v>
      </c>
      <c r="E116" s="33">
        <f>SUM(D116*100/C116)</f>
        <v>99.8409090909091</v>
      </c>
      <c r="F116" s="94">
        <f t="shared" si="6"/>
        <v>0.12978970699375367</v>
      </c>
      <c r="G116" s="32">
        <v>673</v>
      </c>
      <c r="H116" s="33">
        <f>SUM(D116*100/G116)</f>
        <v>652.7488855869242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8.75" customHeight="1">
      <c r="A117" s="30" t="s">
        <v>6</v>
      </c>
      <c r="B117" s="59" t="s">
        <v>52</v>
      </c>
      <c r="C117" s="32">
        <f>SUM(C118:C118)</f>
        <v>0</v>
      </c>
      <c r="D117" s="32">
        <f>SUM(D118:D118)</f>
        <v>0</v>
      </c>
      <c r="E117" s="33">
        <v>0</v>
      </c>
      <c r="F117" s="94">
        <f t="shared" si="6"/>
        <v>0</v>
      </c>
      <c r="G117" s="32">
        <f>SUM(G118:G118)</f>
        <v>0</v>
      </c>
      <c r="H117" s="33">
        <v>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3" customFormat="1" ht="34.5" customHeight="1">
      <c r="A118" s="44">
        <v>1440</v>
      </c>
      <c r="B118" s="31" t="s">
        <v>116</v>
      </c>
      <c r="C118" s="37">
        <v>0</v>
      </c>
      <c r="D118" s="37">
        <v>0</v>
      </c>
      <c r="E118" s="38">
        <v>0</v>
      </c>
      <c r="F118" s="95">
        <f t="shared" si="6"/>
        <v>0</v>
      </c>
      <c r="G118" s="37">
        <v>0</v>
      </c>
      <c r="H118" s="38">
        <v>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0" customFormat="1" ht="18.75" customHeight="1">
      <c r="A119" s="26" t="s">
        <v>53</v>
      </c>
      <c r="B119" s="56" t="s">
        <v>54</v>
      </c>
      <c r="C119" s="28">
        <f>SUM(C120:C122)</f>
        <v>300</v>
      </c>
      <c r="D119" s="28">
        <f>SUM(D120:D122)</f>
        <v>223</v>
      </c>
      <c r="E119" s="39">
        <f>SUM(D119*100/C119)</f>
        <v>74.33333333333333</v>
      </c>
      <c r="F119" s="40">
        <f t="shared" si="6"/>
        <v>0.00658845997259437</v>
      </c>
      <c r="G119" s="28">
        <f>SUM(G120:G122)</f>
        <v>4387</v>
      </c>
      <c r="H119" s="39">
        <f>SUM(D119*100/G119)</f>
        <v>5.083200364713927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3" customFormat="1" ht="34.5" customHeight="1">
      <c r="A120" s="48" t="s">
        <v>2</v>
      </c>
      <c r="B120" s="31" t="s">
        <v>55</v>
      </c>
      <c r="C120" s="37">
        <v>300</v>
      </c>
      <c r="D120" s="37">
        <v>223</v>
      </c>
      <c r="E120" s="38">
        <f>SUM(D120*100/C120)</f>
        <v>74.33333333333333</v>
      </c>
      <c r="F120" s="95">
        <f t="shared" si="6"/>
        <v>0.00658845997259437</v>
      </c>
      <c r="G120" s="37">
        <v>1054</v>
      </c>
      <c r="H120" s="38">
        <f>SUM(D120*100/G120)</f>
        <v>21.157495256166982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3" customFormat="1" ht="34.5" customHeight="1">
      <c r="A121" s="73" t="s">
        <v>4</v>
      </c>
      <c r="B121" s="31" t="s">
        <v>77</v>
      </c>
      <c r="C121" s="37">
        <v>0</v>
      </c>
      <c r="D121" s="37">
        <v>0</v>
      </c>
      <c r="E121" s="38">
        <v>0</v>
      </c>
      <c r="F121" s="95">
        <f t="shared" si="6"/>
        <v>0</v>
      </c>
      <c r="G121" s="37">
        <v>3333</v>
      </c>
      <c r="H121" s="38">
        <v>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3" customFormat="1" ht="34.5" customHeight="1">
      <c r="A122" s="48" t="s">
        <v>56</v>
      </c>
      <c r="B122" s="31" t="s">
        <v>79</v>
      </c>
      <c r="C122" s="37">
        <v>0</v>
      </c>
      <c r="D122" s="37">
        <v>0</v>
      </c>
      <c r="E122" s="38">
        <v>0</v>
      </c>
      <c r="F122" s="95">
        <f t="shared" si="6"/>
        <v>0</v>
      </c>
      <c r="G122" s="37">
        <v>0</v>
      </c>
      <c r="H122" s="38">
        <v>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0" customFormat="1" ht="18.75" customHeight="1">
      <c r="A123" s="26" t="s">
        <v>57</v>
      </c>
      <c r="B123" s="56" t="s">
        <v>58</v>
      </c>
      <c r="C123" s="28">
        <f>SUM(C124:C129)</f>
        <v>10000</v>
      </c>
      <c r="D123" s="28">
        <f>SUM(D124:D129)</f>
        <v>300</v>
      </c>
      <c r="E123" s="39">
        <f>SUM(D123*100/C123)</f>
        <v>3</v>
      </c>
      <c r="F123" s="40">
        <f t="shared" si="6"/>
        <v>0.008863399066270454</v>
      </c>
      <c r="G123" s="28">
        <f>SUM(G124:G129)</f>
        <v>0</v>
      </c>
      <c r="H123" s="39">
        <v>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3" customFormat="1" ht="18.75" customHeight="1">
      <c r="A124" s="48" t="s">
        <v>2</v>
      </c>
      <c r="B124" s="31" t="s">
        <v>59</v>
      </c>
      <c r="C124" s="37">
        <v>0</v>
      </c>
      <c r="D124" s="37">
        <v>0</v>
      </c>
      <c r="E124" s="38">
        <v>0</v>
      </c>
      <c r="F124" s="95">
        <f t="shared" si="6"/>
        <v>0</v>
      </c>
      <c r="G124" s="37">
        <v>0</v>
      </c>
      <c r="H124" s="38">
        <v>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3" customFormat="1" ht="18.75" customHeight="1">
      <c r="A125" s="48" t="s">
        <v>4</v>
      </c>
      <c r="B125" s="31" t="s">
        <v>60</v>
      </c>
      <c r="C125" s="37">
        <v>0</v>
      </c>
      <c r="D125" s="37">
        <v>0</v>
      </c>
      <c r="E125" s="38">
        <v>0</v>
      </c>
      <c r="F125" s="95">
        <f t="shared" si="6"/>
        <v>0</v>
      </c>
      <c r="G125" s="37">
        <v>0</v>
      </c>
      <c r="H125" s="38">
        <v>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3" customFormat="1" ht="18.75" customHeight="1">
      <c r="A126" s="48" t="s">
        <v>6</v>
      </c>
      <c r="B126" s="31" t="s">
        <v>61</v>
      </c>
      <c r="C126" s="37">
        <v>0</v>
      </c>
      <c r="D126" s="37">
        <v>0</v>
      </c>
      <c r="E126" s="38">
        <v>0</v>
      </c>
      <c r="F126" s="95">
        <f t="shared" si="6"/>
        <v>0</v>
      </c>
      <c r="G126" s="37">
        <v>0</v>
      </c>
      <c r="H126" s="38">
        <v>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3" customFormat="1" ht="18.75" customHeight="1">
      <c r="A127" s="48" t="s">
        <v>10</v>
      </c>
      <c r="B127" s="31" t="s">
        <v>62</v>
      </c>
      <c r="C127" s="37">
        <v>0</v>
      </c>
      <c r="D127" s="37">
        <v>0</v>
      </c>
      <c r="E127" s="38">
        <v>0</v>
      </c>
      <c r="F127" s="95">
        <f t="shared" si="6"/>
        <v>0</v>
      </c>
      <c r="G127" s="37">
        <v>0</v>
      </c>
      <c r="H127" s="38">
        <v>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3" customFormat="1" ht="18.75" customHeight="1">
      <c r="A128" s="48" t="s">
        <v>12</v>
      </c>
      <c r="B128" s="31" t="s">
        <v>63</v>
      </c>
      <c r="C128" s="37">
        <v>10000</v>
      </c>
      <c r="D128" s="37">
        <v>300</v>
      </c>
      <c r="E128" s="38">
        <f>SUM(D128*100/C128)</f>
        <v>3</v>
      </c>
      <c r="F128" s="95">
        <f t="shared" si="6"/>
        <v>0.008863399066270454</v>
      </c>
      <c r="G128" s="37">
        <v>0</v>
      </c>
      <c r="H128" s="38">
        <v>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3" customFormat="1" ht="34.5" customHeight="1">
      <c r="A129" s="73" t="s">
        <v>14</v>
      </c>
      <c r="B129" s="31" t="s">
        <v>64</v>
      </c>
      <c r="C129" s="37">
        <v>0</v>
      </c>
      <c r="D129" s="37">
        <v>0</v>
      </c>
      <c r="E129" s="38">
        <v>0</v>
      </c>
      <c r="F129" s="95">
        <f t="shared" si="6"/>
        <v>0</v>
      </c>
      <c r="G129" s="37">
        <v>0</v>
      </c>
      <c r="H129" s="38"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0" customFormat="1" ht="18.75" customHeight="1">
      <c r="A130" s="26" t="s">
        <v>65</v>
      </c>
      <c r="B130" s="56" t="s">
        <v>66</v>
      </c>
      <c r="C130" s="28">
        <f>SUM(C131)</f>
        <v>0</v>
      </c>
      <c r="D130" s="28">
        <v>0</v>
      </c>
      <c r="E130" s="39">
        <v>0</v>
      </c>
      <c r="F130" s="40">
        <f t="shared" si="6"/>
        <v>0</v>
      </c>
      <c r="G130" s="28">
        <v>0</v>
      </c>
      <c r="H130" s="39">
        <v>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3" customFormat="1" ht="34.5" customHeight="1">
      <c r="A131" s="73" t="s">
        <v>2</v>
      </c>
      <c r="B131" s="31" t="s">
        <v>78</v>
      </c>
      <c r="C131" s="37">
        <v>0</v>
      </c>
      <c r="D131" s="37">
        <v>0</v>
      </c>
      <c r="E131" s="38">
        <v>0</v>
      </c>
      <c r="F131" s="95">
        <f t="shared" si="6"/>
        <v>0</v>
      </c>
      <c r="G131" s="37">
        <v>0</v>
      </c>
      <c r="H131" s="38"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0" customFormat="1" ht="31.5">
      <c r="A132" s="74" t="s">
        <v>67</v>
      </c>
      <c r="B132" s="56" t="s">
        <v>168</v>
      </c>
      <c r="C132" s="28">
        <v>0</v>
      </c>
      <c r="D132" s="28">
        <v>0</v>
      </c>
      <c r="E132" s="39">
        <v>0</v>
      </c>
      <c r="F132" s="40">
        <f t="shared" si="6"/>
        <v>0</v>
      </c>
      <c r="G132" s="28">
        <v>0</v>
      </c>
      <c r="H132" s="39"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0" customFormat="1" ht="21">
      <c r="A133" s="26" t="s">
        <v>68</v>
      </c>
      <c r="B133" s="56" t="s">
        <v>69</v>
      </c>
      <c r="C133" s="28">
        <v>792000</v>
      </c>
      <c r="D133" s="28">
        <v>784579</v>
      </c>
      <c r="E133" s="39">
        <f>SUM(D133*100/C133)</f>
        <v>99.06300505050505</v>
      </c>
      <c r="F133" s="40">
        <f t="shared" si="6"/>
        <v>23.18012258671802</v>
      </c>
      <c r="G133" s="28">
        <v>729188</v>
      </c>
      <c r="H133" s="39">
        <f>SUM(D133*100/G133)</f>
        <v>107.59625775520168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1" customFormat="1" ht="31.5">
      <c r="A134" s="75" t="s">
        <v>70</v>
      </c>
      <c r="B134" s="59" t="s">
        <v>71</v>
      </c>
      <c r="C134" s="32">
        <v>0</v>
      </c>
      <c r="D134" s="32">
        <v>0</v>
      </c>
      <c r="E134" s="33">
        <v>0</v>
      </c>
      <c r="F134" s="94">
        <f t="shared" si="6"/>
        <v>0</v>
      </c>
      <c r="G134" s="32">
        <v>0</v>
      </c>
      <c r="H134" s="33"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5" customFormat="1" ht="30" customHeight="1">
      <c r="A135" s="26"/>
      <c r="B135" s="27" t="s">
        <v>72</v>
      </c>
      <c r="C135" s="28">
        <f>SUM(C30+C35+C80+C110+C119+C123+C130+C132+C133+C134)</f>
        <v>2921600</v>
      </c>
      <c r="D135" s="28">
        <f>SUM(D30+D35+D80+D110+D119+D123+D130+D132+D133+D134)</f>
        <v>2683369</v>
      </c>
      <c r="E135" s="39">
        <f>SUM(D135*100/C135)</f>
        <v>91.84587212486309</v>
      </c>
      <c r="F135" s="40">
        <f>SUM(D135*100/3384706)</f>
        <v>79.27923429686359</v>
      </c>
      <c r="G135" s="28">
        <f>SUM(G30+G35+G80+G110+G119+G123+G130+G132+G133+G134)</f>
        <v>2704320</v>
      </c>
      <c r="H135" s="39">
        <f>SUM(D135*100/G135)</f>
        <v>99.22527659448586</v>
      </c>
      <c r="I135"/>
      <c r="J135" s="91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2" customFormat="1" ht="46.5">
      <c r="A136" s="48"/>
      <c r="B136" s="36" t="s">
        <v>131</v>
      </c>
      <c r="C136" s="32">
        <f>SUM(C27-C135)</f>
        <v>667520</v>
      </c>
      <c r="D136" s="32">
        <f>SUM(D27-D135)</f>
        <v>879875</v>
      </c>
      <c r="E136" s="33">
        <f>SUM(D136*100/C136)</f>
        <v>131.8125299616491</v>
      </c>
      <c r="F136" s="34"/>
      <c r="G136" s="32">
        <f>SUM(G27-G135)</f>
        <v>337098</v>
      </c>
      <c r="H136" s="33"/>
      <c r="I136"/>
      <c r="J136" s="91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3" customFormat="1" ht="18.75">
      <c r="A137" s="76"/>
      <c r="B137" s="77"/>
      <c r="C137" s="78"/>
      <c r="D137" s="79"/>
      <c r="E137" s="80"/>
      <c r="F137" s="81"/>
      <c r="G137" s="78"/>
      <c r="H137" s="80"/>
      <c r="I137"/>
      <c r="J137" s="91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5" customFormat="1" ht="18.75" customHeight="1">
      <c r="A138" s="18"/>
      <c r="B138" s="82"/>
      <c r="C138" s="83"/>
      <c r="D138" s="83"/>
      <c r="E138" s="80"/>
      <c r="F138" s="21"/>
      <c r="G138" s="83"/>
      <c r="H138" s="80"/>
      <c r="I138"/>
      <c r="J138" s="91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5" customFormat="1" ht="18.75" customHeight="1">
      <c r="A139" s="18"/>
      <c r="B139" s="82"/>
      <c r="C139" s="84"/>
      <c r="D139" s="84"/>
      <c r="E139" s="20"/>
      <c r="F139" s="21"/>
      <c r="G139" s="83"/>
      <c r="H139" s="80"/>
      <c r="I139"/>
      <c r="J139" s="91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5" customFormat="1" ht="21">
      <c r="A140" s="97" t="s">
        <v>170</v>
      </c>
      <c r="B140" s="97"/>
      <c r="C140" s="85"/>
      <c r="D140" s="19"/>
      <c r="E140" s="20"/>
      <c r="F140" s="21"/>
      <c r="G140" s="19"/>
      <c r="H140" s="86"/>
      <c r="I140"/>
      <c r="J140" s="91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ht="15">
      <c r="J141" s="91"/>
    </row>
    <row r="142" ht="15">
      <c r="J142" s="91"/>
    </row>
    <row r="143" ht="15">
      <c r="J143" s="91"/>
    </row>
    <row r="144" ht="15">
      <c r="J144" s="91"/>
    </row>
    <row r="145" ht="15">
      <c r="J145" s="91"/>
    </row>
    <row r="146" ht="15">
      <c r="J146" s="91"/>
    </row>
  </sheetData>
  <sheetProtection/>
  <mergeCells count="3">
    <mergeCell ref="A140:B140"/>
    <mergeCell ref="A2:G2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rowBreaks count="1" manualBreakCount="1">
    <brk id="28" max="8" man="1"/>
  </rowBreaks>
  <ignoredErrors>
    <ignoredError sqref="C11:D11 C5:D5 G105 C105:D105 C22 G21:G22 D1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2017-02-17T11:49:56Z</cp:lastPrinted>
  <dcterms:created xsi:type="dcterms:W3CDTF">2006-09-16T00:00:00Z</dcterms:created>
  <dcterms:modified xsi:type="dcterms:W3CDTF">2018-02-23T11:24:54Z</dcterms:modified>
  <cp:category/>
  <cp:version/>
  <cp:contentType/>
  <cp:contentStatus/>
</cp:coreProperties>
</file>